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9"/>
  <c r="I42" i="9" l="1"/>
  <c r="L42"/>
  <c r="K7"/>
  <c r="K13"/>
  <c r="K15"/>
  <c r="H42"/>
  <c r="J42"/>
  <c r="BK45" i="8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K40"/>
  <c r="BK36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C53"/>
  <c r="BK52"/>
  <c r="BK38"/>
  <c r="BK41"/>
  <c r="K40" i="9" l="1"/>
  <c r="K38"/>
  <c r="K36"/>
  <c r="K34"/>
  <c r="K32"/>
  <c r="K30"/>
  <c r="K28"/>
  <c r="K26"/>
  <c r="K24"/>
  <c r="K22"/>
  <c r="K20"/>
  <c r="K18"/>
  <c r="K16"/>
  <c r="K14"/>
  <c r="K12"/>
  <c r="K10"/>
  <c r="K8"/>
  <c r="K6"/>
  <c r="K41"/>
  <c r="K39"/>
  <c r="K37"/>
  <c r="K35"/>
  <c r="K33"/>
  <c r="K31"/>
  <c r="K29"/>
  <c r="K27"/>
  <c r="K25"/>
  <c r="K23"/>
  <c r="K21"/>
  <c r="K19"/>
  <c r="K17"/>
  <c r="K11"/>
  <c r="K9"/>
  <c r="D42"/>
  <c r="G42"/>
  <c r="E42"/>
  <c r="F42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32"/>
  <c r="BK33" s="1"/>
  <c r="C33"/>
  <c r="C47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2"/>
  <c r="BK43"/>
  <c r="BK44"/>
  <c r="N47"/>
  <c r="BK51"/>
  <c r="BK53" s="1"/>
  <c r="BK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60"/>
  <c r="BK61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6"/>
  <c r="BK67" s="1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72"/>
  <c r="BK73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H62" l="1"/>
  <c r="BD62"/>
  <c r="AZ62"/>
  <c r="AV62"/>
  <c r="AR62"/>
  <c r="AN62"/>
  <c r="AJ62"/>
  <c r="AF62"/>
  <c r="AB62"/>
  <c r="X62"/>
  <c r="T62"/>
  <c r="P62"/>
  <c r="BK46"/>
  <c r="K62"/>
  <c r="G62"/>
  <c r="C62"/>
  <c r="K5" i="9"/>
  <c r="K42" s="1"/>
  <c r="G47" i="8"/>
  <c r="E62"/>
  <c r="BJ62"/>
  <c r="BF62"/>
  <c r="BB62"/>
  <c r="AX62"/>
  <c r="AT62"/>
  <c r="AP62"/>
  <c r="AL62"/>
  <c r="AH62"/>
  <c r="AD62"/>
  <c r="Z62"/>
  <c r="V62"/>
  <c r="R62"/>
  <c r="N62"/>
  <c r="BJ47"/>
  <c r="BH47"/>
  <c r="BF47"/>
  <c r="BD47"/>
  <c r="BB47"/>
  <c r="AZ47"/>
  <c r="AX47"/>
  <c r="AV47"/>
  <c r="AT47"/>
  <c r="AR47"/>
  <c r="AP47"/>
  <c r="AN47"/>
  <c r="AL47"/>
  <c r="AJ47"/>
  <c r="AH47"/>
  <c r="AF47"/>
  <c r="AD47"/>
  <c r="AB47"/>
  <c r="Z47"/>
  <c r="X47"/>
  <c r="V47"/>
  <c r="T47"/>
  <c r="R47"/>
  <c r="P47"/>
  <c r="L47"/>
  <c r="J47"/>
  <c r="H47"/>
  <c r="F47"/>
  <c r="R28"/>
  <c r="R69" s="1"/>
  <c r="I62"/>
  <c r="AE28"/>
  <c r="Y28"/>
  <c r="BK58"/>
  <c r="BK62" s="1"/>
  <c r="AL28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Q47"/>
  <c r="O47"/>
  <c r="M47"/>
  <c r="K47"/>
  <c r="I47"/>
  <c r="E47"/>
  <c r="BB28"/>
  <c r="BJ28"/>
  <c r="AT28"/>
  <c r="H28"/>
  <c r="BH28"/>
  <c r="BF28"/>
  <c r="BD28"/>
  <c r="AZ28"/>
  <c r="AX28"/>
  <c r="AV28"/>
  <c r="AR28"/>
  <c r="AP28"/>
  <c r="AN28"/>
  <c r="AJ28"/>
  <c r="AH28"/>
  <c r="Z28"/>
  <c r="X28"/>
  <c r="AA28"/>
  <c r="W28"/>
  <c r="T28"/>
  <c r="P28"/>
  <c r="N28"/>
  <c r="L28"/>
  <c r="F28"/>
  <c r="J62"/>
  <c r="H62"/>
  <c r="F62"/>
  <c r="D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AF28"/>
  <c r="AD28"/>
  <c r="AB28"/>
  <c r="J28"/>
  <c r="D28"/>
  <c r="BI28"/>
  <c r="BG28"/>
  <c r="BE28"/>
  <c r="BC28"/>
  <c r="BA28"/>
  <c r="AY28"/>
  <c r="AW28"/>
  <c r="AU28"/>
  <c r="L62"/>
  <c r="AS28"/>
  <c r="AQ28"/>
  <c r="AO28"/>
  <c r="AM28"/>
  <c r="AK28"/>
  <c r="AI28"/>
  <c r="AG28"/>
  <c r="AC28"/>
  <c r="U28"/>
  <c r="S28"/>
  <c r="Q28"/>
  <c r="O28"/>
  <c r="M28"/>
  <c r="K28"/>
  <c r="G28"/>
  <c r="E28"/>
  <c r="C28"/>
  <c r="S47"/>
  <c r="BK47"/>
  <c r="D47"/>
  <c r="V28"/>
  <c r="BK27"/>
  <c r="BK15"/>
  <c r="I28"/>
  <c r="G69" l="1"/>
  <c r="AW69"/>
  <c r="BA69"/>
  <c r="BE69"/>
  <c r="BI69"/>
  <c r="AD69"/>
  <c r="AH69"/>
  <c r="AX69"/>
  <c r="AB69"/>
  <c r="AF69"/>
  <c r="N69"/>
  <c r="BC69"/>
  <c r="T69"/>
  <c r="AJ69"/>
  <c r="AV69"/>
  <c r="AZ69"/>
  <c r="AT69"/>
  <c r="BB69"/>
  <c r="F69"/>
  <c r="BF69"/>
  <c r="U69"/>
  <c r="AG69"/>
  <c r="AK69"/>
  <c r="AO69"/>
  <c r="AS69"/>
  <c r="V69"/>
  <c r="Z69"/>
  <c r="AP69"/>
  <c r="BJ69"/>
  <c r="AL69"/>
  <c r="I69"/>
  <c r="J69"/>
  <c r="P69"/>
  <c r="X69"/>
  <c r="AN69"/>
  <c r="AR69"/>
  <c r="BD69"/>
  <c r="BH69"/>
  <c r="E69"/>
  <c r="K69"/>
  <c r="AC69"/>
  <c r="H69"/>
  <c r="Y69"/>
  <c r="AA69"/>
  <c r="C69"/>
  <c r="M69"/>
  <c r="Q69"/>
  <c r="AY69"/>
  <c r="BG69"/>
  <c r="AE69"/>
  <c r="W69"/>
  <c r="L69"/>
  <c r="AM69"/>
  <c r="D69"/>
  <c r="S69"/>
  <c r="O69"/>
  <c r="AI69"/>
  <c r="AQ69"/>
  <c r="AU69"/>
  <c r="BK28"/>
  <c r="BK69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<sst xmlns="http://schemas.openxmlformats.org/spreadsheetml/2006/main" count="177" uniqueCount="132">
  <si>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</si>
  <si>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</si>
  <si>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</si>
  <si>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</si>
  <si>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</si>
  <si>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</si>
  <si>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</si>
  <si>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</si>
  <si>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</si>
  <si>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</si>
  <si>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</si>
  <si>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</si>
  <si>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</si>
  <si>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</si>
  <si>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</si>
  <si>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</si>
  <si>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</si>
  <si>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</si>
  <si>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</si>
  <si>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</si>
  <si>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</si>
  <si>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</si>
  <si>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</si>
  <si>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</si>
  <si>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</si>
  <si>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</si>
  <si>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</si>
  <si>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</si>
  <si>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</si>
  <si>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</si>
  <si>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</si>
  <si>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</si>
  <si>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</si>
  <si>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</si>
  <si>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</si>
  <si>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</si>
  <si>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</si>
  <si>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</si>
  <si>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</si>
  <si>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</si>
  <si>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</si>
  <si>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</si>
  <si>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</si>
  <si>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</si>
  <si>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</si>
  <si>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</si>
  <si>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</si>
  <si>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</si>
  <si>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</si>
  <si>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</si>
  <si>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</si>
  <si>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</si>
  <si>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</si>
  <si>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</si>
  <si>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</si>
  <si>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</si>
  <si>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</si>
  <si>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</si>
  <si>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</si>
  <si>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</si>
  <si>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</si>
  <si>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</si>
  <si>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</si>
  <si>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</si>
  <si>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</si>
  <si>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</si>
  <si>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</si>
  <si>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</si>
  <si>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</si>
  <si>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</si>
  <si>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</si>
  <si>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</si>
  <si>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</si>
  <si>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</si>
  <si>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</si>
  <si>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</si>
  <si>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</si>
  <si>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</si>
  <si>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</si>
  <si>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</si>
  <si>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</si>
  <si>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</si>
  <si>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</si>
  <si>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</si>
  <si>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</si>
  <si>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</si>
  <si>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</si>
  <si>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</si>
  <si>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</si>
  <si>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</si>
  <si>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</si>
  <si>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</si>
  <si>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</si>
  <si>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</si>
  <si>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</si>
  <si>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</si>
  <si>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</si>
  <si>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</si>
  <si>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</si>
  <si>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</si>
  <si>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</si>
  <si>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</si>
  <si>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</si>
  <si>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</si>
  <si>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</si>
  <si>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</si>
  <si>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</si>
  <si>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</si>
  <si>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</si>
  <si>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</si>
  <si>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</si>
  <si>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</si>
  <si>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</si>
  <si>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</si>
  <si>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</si>
  <si>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</si>
  <si>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</si>
  <si>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</si>
  <si>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</si>
  <si>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</si>
  <si>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</si>
  <si>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</si>
  <si>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</si>
  <si>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</si>
  <si>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</si>
  <si>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</si>
  <si>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</si>
  <si>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</si>
  <si>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</si>
  <si>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31-December-2019
(All figures in Rs. Crore)</t>
  </si>
  <si>
    <t>Table showing State wise /Union Territory wise contribution to AAUM of category of schemes as on 31-December-2019</t>
  </si>
  <si>
    <t xml:space="preserve"> -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</si>
</sst>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.00_);_(* \(#,##0.00\);_(* &quot;-&quot;??_);_(@_)"/>
  </numFmts>
  <fonts count="15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C88"/>
  <sheetViews>
    <sheetView showGridLines="0" zoomScale="85" zoomScaleNormal="85" workbookViewId="0">
      <selection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62" t="s">
        <v>75</v>
      </c>
      <c r="B1" s="84" t="s">
        <v>28</v>
      </c>
      <c r="C1" s="72" t="s">
        <v>129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>
      <c r="A2" s="63"/>
      <c r="B2" s="85"/>
      <c r="C2" s="86" t="s">
        <v>27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8"/>
      <c r="W2" s="86" t="s">
        <v>25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8"/>
      <c r="AQ2" s="86" t="s">
        <v>26</v>
      </c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8"/>
      <c r="BK2" s="78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>
      <c r="A3" s="63"/>
      <c r="B3" s="85"/>
      <c r="C3" s="75" t="s">
        <v>120</v>
      </c>
      <c r="D3" s="76"/>
      <c r="E3" s="76"/>
      <c r="F3" s="76"/>
      <c r="G3" s="76"/>
      <c r="H3" s="76"/>
      <c r="I3" s="76"/>
      <c r="J3" s="76"/>
      <c r="K3" s="76"/>
      <c r="L3" s="77"/>
      <c r="M3" s="75" t="s">
        <v>121</v>
      </c>
      <c r="N3" s="76"/>
      <c r="O3" s="76"/>
      <c r="P3" s="76"/>
      <c r="Q3" s="76"/>
      <c r="R3" s="76"/>
      <c r="S3" s="76"/>
      <c r="T3" s="76"/>
      <c r="U3" s="76"/>
      <c r="V3" s="77"/>
      <c r="W3" s="75" t="s">
        <v>120</v>
      </c>
      <c r="X3" s="76"/>
      <c r="Y3" s="76"/>
      <c r="Z3" s="76"/>
      <c r="AA3" s="76"/>
      <c r="AB3" s="76"/>
      <c r="AC3" s="76"/>
      <c r="AD3" s="76"/>
      <c r="AE3" s="76"/>
      <c r="AF3" s="77"/>
      <c r="AG3" s="75" t="s">
        <v>121</v>
      </c>
      <c r="AH3" s="76"/>
      <c r="AI3" s="76"/>
      <c r="AJ3" s="76"/>
      <c r="AK3" s="76"/>
      <c r="AL3" s="76"/>
      <c r="AM3" s="76"/>
      <c r="AN3" s="76"/>
      <c r="AO3" s="76"/>
      <c r="AP3" s="77"/>
      <c r="AQ3" s="75" t="s">
        <v>120</v>
      </c>
      <c r="AR3" s="76"/>
      <c r="AS3" s="76"/>
      <c r="AT3" s="76"/>
      <c r="AU3" s="76"/>
      <c r="AV3" s="76"/>
      <c r="AW3" s="76"/>
      <c r="AX3" s="76"/>
      <c r="AY3" s="76"/>
      <c r="AZ3" s="77"/>
      <c r="BA3" s="75" t="s">
        <v>121</v>
      </c>
      <c r="BB3" s="76"/>
      <c r="BC3" s="76"/>
      <c r="BD3" s="76"/>
      <c r="BE3" s="76"/>
      <c r="BF3" s="76"/>
      <c r="BG3" s="76"/>
      <c r="BH3" s="76"/>
      <c r="BI3" s="76"/>
      <c r="BJ3" s="77"/>
      <c r="BK3" s="79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>
      <c r="A4" s="63"/>
      <c r="B4" s="85"/>
      <c r="C4" s="81" t="s">
        <v>34</v>
      </c>
      <c r="D4" s="82"/>
      <c r="E4" s="82"/>
      <c r="F4" s="82"/>
      <c r="G4" s="83"/>
      <c r="H4" s="81" t="s">
        <v>35</v>
      </c>
      <c r="I4" s="82"/>
      <c r="J4" s="82"/>
      <c r="K4" s="82"/>
      <c r="L4" s="83"/>
      <c r="M4" s="81" t="s">
        <v>34</v>
      </c>
      <c r="N4" s="82"/>
      <c r="O4" s="82"/>
      <c r="P4" s="82"/>
      <c r="Q4" s="83"/>
      <c r="R4" s="81" t="s">
        <v>35</v>
      </c>
      <c r="S4" s="82"/>
      <c r="T4" s="82"/>
      <c r="U4" s="82"/>
      <c r="V4" s="83"/>
      <c r="W4" s="81" t="s">
        <v>34</v>
      </c>
      <c r="X4" s="82"/>
      <c r="Y4" s="82"/>
      <c r="Z4" s="82"/>
      <c r="AA4" s="83"/>
      <c r="AB4" s="81" t="s">
        <v>35</v>
      </c>
      <c r="AC4" s="82"/>
      <c r="AD4" s="82"/>
      <c r="AE4" s="82"/>
      <c r="AF4" s="83"/>
      <c r="AG4" s="81" t="s">
        <v>34</v>
      </c>
      <c r="AH4" s="82"/>
      <c r="AI4" s="82"/>
      <c r="AJ4" s="82"/>
      <c r="AK4" s="83"/>
      <c r="AL4" s="81" t="s">
        <v>35</v>
      </c>
      <c r="AM4" s="82"/>
      <c r="AN4" s="82"/>
      <c r="AO4" s="82"/>
      <c r="AP4" s="83"/>
      <c r="AQ4" s="81" t="s">
        <v>34</v>
      </c>
      <c r="AR4" s="82"/>
      <c r="AS4" s="82"/>
      <c r="AT4" s="82"/>
      <c r="AU4" s="83"/>
      <c r="AV4" s="81" t="s">
        <v>35</v>
      </c>
      <c r="AW4" s="82"/>
      <c r="AX4" s="82"/>
      <c r="AY4" s="82"/>
      <c r="AZ4" s="83"/>
      <c r="BA4" s="81" t="s">
        <v>34</v>
      </c>
      <c r="BB4" s="82"/>
      <c r="BC4" s="82"/>
      <c r="BD4" s="82"/>
      <c r="BE4" s="83"/>
      <c r="BF4" s="81" t="s">
        <v>35</v>
      </c>
      <c r="BG4" s="82"/>
      <c r="BH4" s="82"/>
      <c r="BI4" s="82"/>
      <c r="BJ4" s="83"/>
      <c r="BK4" s="79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>
      <c r="A5" s="63"/>
      <c r="B5" s="85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0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>
      <c r="A6" s="16" t="s">
        <v>0</v>
      </c>
      <c r="B6" s="19" t="s">
        <v>6</v>
      </c>
      <c r="C6" s="67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8"/>
    </row>
    <row r="7" spans="1:107">
      <c r="A7" s="16" t="s">
        <v>76</v>
      </c>
      <c r="B7" s="19" t="s">
        <v>12</v>
      </c>
      <c r="C7" s="67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8"/>
    </row>
    <row r="8" spans="1:107">
      <c r="A8" s="16"/>
      <c r="B8" s="29" t="s">
        <v>101</v>
      </c>
      <c r="C8" s="35">
        <v>0</v>
      </c>
      <c r="D8" s="35">
        <v>138.69515167277359</v>
      </c>
      <c r="E8" s="35">
        <v>0</v>
      </c>
      <c r="F8" s="35">
        <v>0</v>
      </c>
      <c r="G8" s="35">
        <v>0</v>
      </c>
      <c r="H8" s="35">
        <v>4.3220294714618008</v>
      </c>
      <c r="I8" s="35">
        <v>368.44146676238398</v>
      </c>
      <c r="J8" s="35">
        <v>198.25726882919221</v>
      </c>
      <c r="K8" s="35">
        <v>0</v>
      </c>
      <c r="L8" s="35">
        <v>81.852526735729981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2.4972489387518007</v>
      </c>
      <c r="S8" s="35">
        <v>88.471205531031472</v>
      </c>
      <c r="T8" s="35">
        <v>183.00351255873986</v>
      </c>
      <c r="U8" s="35">
        <v>0</v>
      </c>
      <c r="V8" s="35">
        <v>10.014393575801099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3.4803157667555986</v>
      </c>
      <c r="AC8" s="35">
        <v>94.531208329897439</v>
      </c>
      <c r="AD8" s="35">
        <v>19.637156167031701</v>
      </c>
      <c r="AE8" s="35">
        <v>0</v>
      </c>
      <c r="AF8" s="35">
        <v>101.17714252652625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3.5357343001381998</v>
      </c>
      <c r="AM8" s="35">
        <v>32.275582170061895</v>
      </c>
      <c r="AN8" s="35">
        <v>361.91072735483215</v>
      </c>
      <c r="AO8" s="35">
        <v>0</v>
      </c>
      <c r="AP8" s="35">
        <v>39.016879230756516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5.6476430927467955</v>
      </c>
      <c r="AW8" s="35">
        <v>42.723900778578624</v>
      </c>
      <c r="AX8" s="35">
        <v>5.4790390076450999</v>
      </c>
      <c r="AY8" s="35">
        <v>0</v>
      </c>
      <c r="AZ8" s="35">
        <v>37.277641405862553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1.5320042559543996</v>
      </c>
      <c r="BG8" s="35">
        <v>3.0725125022898001</v>
      </c>
      <c r="BH8" s="35">
        <v>8.9777726444191011</v>
      </c>
      <c r="BI8" s="35">
        <v>0</v>
      </c>
      <c r="BJ8" s="35">
        <v>1.7773305783524995</v>
      </c>
      <c r="BK8" s="36">
        <f>SUM(C8:BJ8)</f>
        <v>1837.6073941877144</v>
      </c>
    </row>
    <row r="9" spans="1:107">
      <c r="A9" s="16"/>
      <c r="B9" s="21" t="s">
        <v>85</v>
      </c>
      <c r="C9" s="33">
        <f t="shared" ref="C9:BJ9" si="0">SUM(C8)</f>
        <v>0</v>
      </c>
      <c r="D9" s="33">
        <f t="shared" si="0"/>
        <v>138.69515167277359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4.3220294714618008</v>
      </c>
      <c r="I9" s="33">
        <f t="shared" si="0"/>
        <v>368.44146676238398</v>
      </c>
      <c r="J9" s="33">
        <f t="shared" si="0"/>
        <v>198.25726882919221</v>
      </c>
      <c r="K9" s="33">
        <f t="shared" si="0"/>
        <v>0</v>
      </c>
      <c r="L9" s="33">
        <f t="shared" si="0"/>
        <v>81.852526735729981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2.4972489387518007</v>
      </c>
      <c r="S9" s="33">
        <f t="shared" si="0"/>
        <v>88.471205531031472</v>
      </c>
      <c r="T9" s="33">
        <f t="shared" si="0"/>
        <v>183.00351255873986</v>
      </c>
      <c r="U9" s="33">
        <f t="shared" si="0"/>
        <v>0</v>
      </c>
      <c r="V9" s="33">
        <f t="shared" si="0"/>
        <v>10.014393575801099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3.4803157667555986</v>
      </c>
      <c r="AC9" s="33">
        <f t="shared" si="0"/>
        <v>94.531208329897439</v>
      </c>
      <c r="AD9" s="33">
        <f t="shared" si="0"/>
        <v>19.637156167031701</v>
      </c>
      <c r="AE9" s="33">
        <f t="shared" si="0"/>
        <v>0</v>
      </c>
      <c r="AF9" s="33">
        <f t="shared" si="0"/>
        <v>101.17714252652625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3.5357343001381998</v>
      </c>
      <c r="AM9" s="33">
        <f t="shared" si="0"/>
        <v>32.275582170061895</v>
      </c>
      <c r="AN9" s="33">
        <f t="shared" si="0"/>
        <v>361.91072735483215</v>
      </c>
      <c r="AO9" s="33">
        <f t="shared" si="0"/>
        <v>0</v>
      </c>
      <c r="AP9" s="33">
        <f t="shared" si="0"/>
        <v>39.016879230756516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5.6476430927467955</v>
      </c>
      <c r="AW9" s="33">
        <f>(SUM(AW8))</f>
        <v>42.723900778578624</v>
      </c>
      <c r="AX9" s="33">
        <f t="shared" si="0"/>
        <v>5.4790390076450999</v>
      </c>
      <c r="AY9" s="33">
        <f t="shared" si="0"/>
        <v>0</v>
      </c>
      <c r="AZ9" s="33">
        <f t="shared" si="0"/>
        <v>37.277641405862553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1.5320042559543996</v>
      </c>
      <c r="BG9" s="33">
        <f t="shared" si="0"/>
        <v>3.0725125022898001</v>
      </c>
      <c r="BH9" s="33">
        <f t="shared" si="0"/>
        <v>8.9777726444191011</v>
      </c>
      <c r="BI9" s="33">
        <f t="shared" si="0"/>
        <v>0</v>
      </c>
      <c r="BJ9" s="33">
        <f t="shared" si="0"/>
        <v>1.7773305783524995</v>
      </c>
      <c r="BK9" s="31">
        <f>SUM(BK8)</f>
        <v>1837.6073941877144</v>
      </c>
    </row>
    <row r="10" spans="1:107">
      <c r="A10" s="16" t="s">
        <v>77</v>
      </c>
      <c r="B10" s="20" t="s">
        <v>3</v>
      </c>
      <c r="C10" s="67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8"/>
    </row>
    <row r="11" spans="1:107">
      <c r="A11" s="16"/>
      <c r="B11" s="29" t="s">
        <v>102</v>
      </c>
      <c r="C11" s="35">
        <v>0</v>
      </c>
      <c r="D11" s="35">
        <v>0.68639273064509998</v>
      </c>
      <c r="E11" s="35">
        <v>0</v>
      </c>
      <c r="F11" s="35">
        <v>0</v>
      </c>
      <c r="G11" s="35">
        <v>0</v>
      </c>
      <c r="H11" s="35">
        <v>0.15973649280509994</v>
      </c>
      <c r="I11" s="35">
        <v>5.1703361709599993E-2</v>
      </c>
      <c r="J11" s="35">
        <v>0</v>
      </c>
      <c r="K11" s="35">
        <v>0</v>
      </c>
      <c r="L11" s="35">
        <v>4.4361877418062008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0.17734580480439999</v>
      </c>
      <c r="S11" s="35">
        <v>1.6129032258E-3</v>
      </c>
      <c r="T11" s="35">
        <v>0</v>
      </c>
      <c r="U11" s="35">
        <v>0</v>
      </c>
      <c r="V11" s="35">
        <v>0.26131345341919998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0.97003306286229996</v>
      </c>
      <c r="AC11" s="35">
        <v>0.23215678512890001</v>
      </c>
      <c r="AD11" s="35">
        <v>0</v>
      </c>
      <c r="AE11" s="35">
        <v>0</v>
      </c>
      <c r="AF11" s="35">
        <v>1.6834140148050001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0.83664648202300007</v>
      </c>
      <c r="AM11" s="35">
        <v>0</v>
      </c>
      <c r="AN11" s="35">
        <v>0.33513844319350006</v>
      </c>
      <c r="AO11" s="35">
        <v>0</v>
      </c>
      <c r="AP11" s="35">
        <v>1.0318999719670001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0.21114337990080004</v>
      </c>
      <c r="AW11" s="35">
        <v>3.0703477699352999</v>
      </c>
      <c r="AX11" s="35">
        <v>7.1698966989997999</v>
      </c>
      <c r="AY11" s="35">
        <v>0</v>
      </c>
      <c r="AZ11" s="35">
        <v>0.2348168369675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0.10187944999899999</v>
      </c>
      <c r="BG11" s="35">
        <v>4.7803300096700002E-2</v>
      </c>
      <c r="BH11" s="35">
        <v>0</v>
      </c>
      <c r="BI11" s="35">
        <v>0</v>
      </c>
      <c r="BJ11" s="35">
        <v>0.34826501558059997</v>
      </c>
      <c r="BK11" s="36">
        <f>SUM(C11:BJ11)</f>
        <v>22.047733699874801</v>
      </c>
      <c r="BL11" s="37"/>
      <c r="BO11" s="37"/>
    </row>
    <row r="12" spans="1:107">
      <c r="A12" s="16"/>
      <c r="B12" s="21" t="s">
        <v>86</v>
      </c>
      <c r="C12" s="33">
        <f t="shared" ref="C12:BJ12" si="1">SUM(C11)</f>
        <v>0</v>
      </c>
      <c r="D12" s="33">
        <f t="shared" si="1"/>
        <v>0.68639273064509998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0.15973649280509994</v>
      </c>
      <c r="I12" s="33">
        <f t="shared" si="1"/>
        <v>5.1703361709599993E-2</v>
      </c>
      <c r="J12" s="33">
        <f t="shared" si="1"/>
        <v>0</v>
      </c>
      <c r="K12" s="33">
        <f t="shared" si="1"/>
        <v>0</v>
      </c>
      <c r="L12" s="33">
        <f t="shared" si="1"/>
        <v>4.4361877418062008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0.17734580480439999</v>
      </c>
      <c r="S12" s="33">
        <f t="shared" si="1"/>
        <v>1.6129032258E-3</v>
      </c>
      <c r="T12" s="33">
        <f t="shared" si="1"/>
        <v>0</v>
      </c>
      <c r="U12" s="33">
        <f t="shared" si="1"/>
        <v>0</v>
      </c>
      <c r="V12" s="33">
        <f t="shared" si="1"/>
        <v>0.26131345341919998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0.97003306286229996</v>
      </c>
      <c r="AC12" s="33">
        <f t="shared" si="1"/>
        <v>0.23215678512890001</v>
      </c>
      <c r="AD12" s="33">
        <f t="shared" si="1"/>
        <v>0</v>
      </c>
      <c r="AE12" s="33">
        <f t="shared" si="1"/>
        <v>0</v>
      </c>
      <c r="AF12" s="33">
        <f t="shared" si="1"/>
        <v>1.6834140148050001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0.83664648202300007</v>
      </c>
      <c r="AM12" s="33">
        <f t="shared" si="1"/>
        <v>0</v>
      </c>
      <c r="AN12" s="33">
        <f t="shared" si="1"/>
        <v>0.33513844319350006</v>
      </c>
      <c r="AO12" s="33">
        <f t="shared" si="1"/>
        <v>0</v>
      </c>
      <c r="AP12" s="33">
        <f t="shared" si="1"/>
        <v>1.0318999719670001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0.21114337990080004</v>
      </c>
      <c r="AW12" s="33">
        <f>(SUM(AW11))</f>
        <v>3.0703477699352999</v>
      </c>
      <c r="AX12" s="33">
        <f t="shared" si="1"/>
        <v>7.1698966989997999</v>
      </c>
      <c r="AY12" s="33">
        <f t="shared" si="1"/>
        <v>0</v>
      </c>
      <c r="AZ12" s="33">
        <f t="shared" si="1"/>
        <v>0.2348168369675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0.10187944999899999</v>
      </c>
      <c r="BG12" s="33">
        <f t="shared" si="1"/>
        <v>4.7803300096700002E-2</v>
      </c>
      <c r="BH12" s="33">
        <f t="shared" si="1"/>
        <v>0</v>
      </c>
      <c r="BI12" s="33">
        <f t="shared" si="1"/>
        <v>0</v>
      </c>
      <c r="BJ12" s="33">
        <f t="shared" si="1"/>
        <v>0.34826501558059997</v>
      </c>
      <c r="BK12" s="34">
        <f>SUM(BK11)</f>
        <v>22.047733699874801</v>
      </c>
    </row>
    <row r="13" spans="1:107">
      <c r="A13" s="16" t="s">
        <v>78</v>
      </c>
      <c r="B13" s="20" t="s">
        <v>10</v>
      </c>
      <c r="C13" s="67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8"/>
    </row>
    <row r="14" spans="1:107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>
      <c r="A16" s="16" t="s">
        <v>79</v>
      </c>
      <c r="B16" s="20" t="s">
        <v>13</v>
      </c>
      <c r="C16" s="67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8"/>
    </row>
    <row r="17" spans="1:67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>
      <c r="A19" s="16" t="s">
        <v>81</v>
      </c>
      <c r="B19" s="28" t="s">
        <v>97</v>
      </c>
      <c r="C19" s="67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8"/>
    </row>
    <row r="20" spans="1:67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>
      <c r="A22" s="16" t="s">
        <v>82</v>
      </c>
      <c r="B22" s="20" t="s">
        <v>14</v>
      </c>
      <c r="C22" s="67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8"/>
    </row>
    <row r="23" spans="1:67">
      <c r="A23" s="16"/>
      <c r="B23" s="29" t="s">
        <v>103</v>
      </c>
      <c r="C23" s="35">
        <v>0</v>
      </c>
      <c r="D23" s="35">
        <v>0.67125507322580003</v>
      </c>
      <c r="E23" s="35">
        <v>0</v>
      </c>
      <c r="F23" s="35">
        <v>0</v>
      </c>
      <c r="G23" s="35">
        <v>0</v>
      </c>
      <c r="H23" s="35">
        <v>7.769721138629998E-2</v>
      </c>
      <c r="I23" s="35">
        <v>0.1016794629032</v>
      </c>
      <c r="J23" s="35">
        <v>0</v>
      </c>
      <c r="K23" s="35">
        <v>0</v>
      </c>
      <c r="L23" s="35">
        <v>6.6806502064400003E-2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7.1088572385900009E-2</v>
      </c>
      <c r="S23" s="35">
        <v>0</v>
      </c>
      <c r="T23" s="35">
        <v>0.43833981503219993</v>
      </c>
      <c r="U23" s="35">
        <v>0</v>
      </c>
      <c r="V23" s="35">
        <v>0.10574595970959999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2.1350179585643954</v>
      </c>
      <c r="AC23" s="35">
        <v>1.4602908525157998</v>
      </c>
      <c r="AD23" s="35">
        <v>0.30633444622579997</v>
      </c>
      <c r="AE23" s="35">
        <v>0</v>
      </c>
      <c r="AF23" s="35">
        <v>3.3556934477720008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1.3872044952429023</v>
      </c>
      <c r="AM23" s="35">
        <v>0.23299046687069999</v>
      </c>
      <c r="AN23" s="35">
        <v>7.7839758064499998E-2</v>
      </c>
      <c r="AO23" s="35">
        <v>0</v>
      </c>
      <c r="AP23" s="35">
        <v>1.3305479013219002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1.6240400572147999</v>
      </c>
      <c r="AW23" s="35">
        <v>5.393304635032</v>
      </c>
      <c r="AX23" s="35">
        <v>1.5309827907741</v>
      </c>
      <c r="AY23" s="35">
        <v>0</v>
      </c>
      <c r="AZ23" s="35">
        <v>2.5709631630304006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0.2890954810602</v>
      </c>
      <c r="BG23" s="35">
        <v>0.44546065651599998</v>
      </c>
      <c r="BH23" s="35">
        <v>0</v>
      </c>
      <c r="BI23" s="35">
        <v>0</v>
      </c>
      <c r="BJ23" s="35">
        <v>0.29693484877409998</v>
      </c>
      <c r="BK23" s="36">
        <f>SUM(C23:BJ23)</f>
        <v>23.969313555686998</v>
      </c>
      <c r="BL23" s="37"/>
      <c r="BN23" s="37"/>
    </row>
    <row r="24" spans="1:67">
      <c r="A24" s="16"/>
      <c r="B24" s="29" t="s">
        <v>115</v>
      </c>
      <c r="C24" s="35">
        <v>0</v>
      </c>
      <c r="D24" s="35">
        <v>0.65202906022579998</v>
      </c>
      <c r="E24" s="35">
        <v>0</v>
      </c>
      <c r="F24" s="35">
        <v>0</v>
      </c>
      <c r="G24" s="35">
        <v>0</v>
      </c>
      <c r="H24" s="35">
        <v>0.19233040828820003</v>
      </c>
      <c r="I24" s="35">
        <v>4.6568233935400001E-2</v>
      </c>
      <c r="J24" s="35">
        <v>0.8485192097741</v>
      </c>
      <c r="K24" s="35">
        <v>0</v>
      </c>
      <c r="L24" s="35">
        <v>1.9804178402893997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0.24850941367570004</v>
      </c>
      <c r="S24" s="35">
        <v>7.9386840967000001E-3</v>
      </c>
      <c r="T24" s="35">
        <v>0</v>
      </c>
      <c r="U24" s="35">
        <v>0</v>
      </c>
      <c r="V24" s="35">
        <v>4.2974881096700002E-2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1.8949150260212995</v>
      </c>
      <c r="AC24" s="35">
        <v>3.3106983157737999</v>
      </c>
      <c r="AD24" s="35">
        <v>0</v>
      </c>
      <c r="AE24" s="35">
        <v>0</v>
      </c>
      <c r="AF24" s="35">
        <v>5.000730423254697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2.1974795430814971</v>
      </c>
      <c r="AM24" s="35">
        <v>6.9043148139673987</v>
      </c>
      <c r="AN24" s="35">
        <v>7.3951853622257007</v>
      </c>
      <c r="AO24" s="35">
        <v>0</v>
      </c>
      <c r="AP24" s="35">
        <v>4.3231001077060016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2.015371985858899</v>
      </c>
      <c r="AW24" s="35">
        <v>13.355340372321503</v>
      </c>
      <c r="AX24" s="35">
        <v>0</v>
      </c>
      <c r="AY24" s="35">
        <v>0</v>
      </c>
      <c r="AZ24" s="35">
        <v>7.7303269136092982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0.42235231844760035</v>
      </c>
      <c r="BG24" s="35">
        <v>5.2258643870800002E-2</v>
      </c>
      <c r="BH24" s="35">
        <v>1.3066163334192999</v>
      </c>
      <c r="BI24" s="35">
        <v>0</v>
      </c>
      <c r="BJ24" s="35">
        <v>0.68483071570889986</v>
      </c>
      <c r="BK24" s="36">
        <f>SUM(C24:BJ24)</f>
        <v>60.612808606648684</v>
      </c>
      <c r="BL24" s="37"/>
      <c r="BM24" s="38"/>
      <c r="BN24" s="37"/>
    </row>
    <row r="25" spans="1:67">
      <c r="A25" s="16"/>
      <c r="B25" s="29" t="s">
        <v>104</v>
      </c>
      <c r="C25" s="35">
        <v>0</v>
      </c>
      <c r="D25" s="35">
        <v>8.5624469641612002</v>
      </c>
      <c r="E25" s="35">
        <v>0</v>
      </c>
      <c r="F25" s="35">
        <v>0</v>
      </c>
      <c r="G25" s="35">
        <v>0</v>
      </c>
      <c r="H25" s="35">
        <v>0.20910673744990002</v>
      </c>
      <c r="I25" s="35">
        <v>5.3032115160999999E-3</v>
      </c>
      <c r="J25" s="35">
        <v>0</v>
      </c>
      <c r="K25" s="35">
        <v>0</v>
      </c>
      <c r="L25" s="35">
        <v>0.8268548455157998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0.13703994016009999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0.36086721312719983</v>
      </c>
      <c r="AC25" s="35">
        <v>3.2201283870000001E-4</v>
      </c>
      <c r="AD25" s="35">
        <v>0</v>
      </c>
      <c r="AE25" s="35">
        <v>0</v>
      </c>
      <c r="AF25" s="35">
        <v>3.0437220361604003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0.18611250938600005</v>
      </c>
      <c r="AM25" s="35">
        <v>6.5889219032100002E-2</v>
      </c>
      <c r="AN25" s="35">
        <v>1.0065718513225002</v>
      </c>
      <c r="AO25" s="35">
        <v>0</v>
      </c>
      <c r="AP25" s="35">
        <v>0.54441204787039998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0.77170361331820014</v>
      </c>
      <c r="AW25" s="35">
        <v>17.146764653870701</v>
      </c>
      <c r="AX25" s="35">
        <v>0</v>
      </c>
      <c r="AY25" s="35">
        <v>0</v>
      </c>
      <c r="AZ25" s="35">
        <v>2.9447778450948006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0.13383382425709997</v>
      </c>
      <c r="BG25" s="35">
        <v>0.33037166932250001</v>
      </c>
      <c r="BH25" s="35">
        <v>0</v>
      </c>
      <c r="BI25" s="35">
        <v>0</v>
      </c>
      <c r="BJ25" s="35">
        <v>0.6601646991611001</v>
      </c>
      <c r="BK25" s="36">
        <f>SUM(C25:BJ25)</f>
        <v>36.936264893564804</v>
      </c>
      <c r="BM25" s="37"/>
      <c r="BO25" s="37"/>
    </row>
    <row r="26" spans="1:67">
      <c r="A26" s="16"/>
      <c r="B26" s="29" t="s">
        <v>105</v>
      </c>
      <c r="C26" s="35">
        <v>0</v>
      </c>
      <c r="D26" s="35">
        <v>0.73966589419340001</v>
      </c>
      <c r="E26" s="35">
        <v>0</v>
      </c>
      <c r="F26" s="35">
        <v>0</v>
      </c>
      <c r="G26" s="35">
        <v>0</v>
      </c>
      <c r="H26" s="35">
        <v>0.77470893628160009</v>
      </c>
      <c r="I26" s="35">
        <v>1.9869304173217002</v>
      </c>
      <c r="J26" s="35">
        <v>8.3407833158063003</v>
      </c>
      <c r="K26" s="35">
        <v>0</v>
      </c>
      <c r="L26" s="35">
        <v>10.405248637867901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0.64444629095949979</v>
      </c>
      <c r="S26" s="35">
        <v>0.3394810976773</v>
      </c>
      <c r="T26" s="35">
        <v>54.915116908546395</v>
      </c>
      <c r="U26" s="35">
        <v>0</v>
      </c>
      <c r="V26" s="35">
        <v>0.85736260812799991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1.427316218671999</v>
      </c>
      <c r="AC26" s="35">
        <v>15.4524761035788</v>
      </c>
      <c r="AD26" s="35">
        <v>0</v>
      </c>
      <c r="AE26" s="35">
        <v>0</v>
      </c>
      <c r="AF26" s="35">
        <v>34.418894165573697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1.3884344474762</v>
      </c>
      <c r="AM26" s="35">
        <v>2.7774893760961001</v>
      </c>
      <c r="AN26" s="35">
        <v>5.6287503236771013</v>
      </c>
      <c r="AO26" s="35">
        <v>0</v>
      </c>
      <c r="AP26" s="35">
        <v>10.346294999510201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2.2781273163018021</v>
      </c>
      <c r="AW26" s="35">
        <v>11.527058138191505</v>
      </c>
      <c r="AX26" s="35">
        <v>14.353262511096702</v>
      </c>
      <c r="AY26" s="35">
        <v>0</v>
      </c>
      <c r="AZ26" s="35">
        <v>14.987822661732002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0.74877733718590045</v>
      </c>
      <c r="BG26" s="35">
        <v>3.7563204236443997</v>
      </c>
      <c r="BH26" s="35">
        <v>4.0669561044192006</v>
      </c>
      <c r="BI26" s="35">
        <v>0</v>
      </c>
      <c r="BJ26" s="35">
        <v>4.0598605999655009</v>
      </c>
      <c r="BK26" s="36">
        <f>SUM(C26:BJ26)</f>
        <v>206.22158483390325</v>
      </c>
      <c r="BL26" s="37"/>
      <c r="BN26" s="37"/>
    </row>
    <row r="27" spans="1:67">
      <c r="A27" s="16"/>
      <c r="B27" s="21" t="s">
        <v>90</v>
      </c>
      <c r="C27" s="33">
        <f>SUM(C23:C26)</f>
        <v>0</v>
      </c>
      <c r="D27" s="33">
        <f t="shared" ref="D27:BJ27" si="7">SUM(D23:D26)</f>
        <v>10.625396991806202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1.2538432934060002</v>
      </c>
      <c r="I27" s="33">
        <f t="shared" si="7"/>
        <v>2.1404813256764004</v>
      </c>
      <c r="J27" s="33">
        <f t="shared" si="7"/>
        <v>9.1893025255804002</v>
      </c>
      <c r="K27" s="33">
        <f t="shared" si="7"/>
        <v>0</v>
      </c>
      <c r="L27" s="33">
        <f t="shared" si="7"/>
        <v>13.2793278257375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1.1010842171811999</v>
      </c>
      <c r="S27" s="33">
        <f t="shared" si="7"/>
        <v>0.34741978177400001</v>
      </c>
      <c r="T27" s="33">
        <f t="shared" si="7"/>
        <v>55.353456723578596</v>
      </c>
      <c r="U27" s="33">
        <f t="shared" si="7"/>
        <v>0</v>
      </c>
      <c r="V27" s="33">
        <f t="shared" si="7"/>
        <v>1.0060834489342998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5.8181164163848944</v>
      </c>
      <c r="AC27" s="33">
        <f t="shared" si="7"/>
        <v>20.2237872847071</v>
      </c>
      <c r="AD27" s="33">
        <f t="shared" si="7"/>
        <v>0.30633444622579997</v>
      </c>
      <c r="AE27" s="33">
        <f t="shared" si="7"/>
        <v>0</v>
      </c>
      <c r="AF27" s="33">
        <f t="shared" si="7"/>
        <v>45.819040072760792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5.1592309951865998</v>
      </c>
      <c r="AM27" s="33">
        <f t="shared" si="7"/>
        <v>9.9806838759662995</v>
      </c>
      <c r="AN27" s="33">
        <f t="shared" si="7"/>
        <v>14.108347295289802</v>
      </c>
      <c r="AO27" s="33">
        <f t="shared" si="7"/>
        <v>0</v>
      </c>
      <c r="AP27" s="33">
        <f t="shared" si="7"/>
        <v>16.544355056408502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6.6892429726937008</v>
      </c>
      <c r="AW27" s="33">
        <f t="shared" si="7"/>
        <v>47.422467799415713</v>
      </c>
      <c r="AX27" s="33">
        <f t="shared" si="7"/>
        <v>15.884245301870802</v>
      </c>
      <c r="AY27" s="33">
        <f t="shared" si="7"/>
        <v>0</v>
      </c>
      <c r="AZ27" s="33">
        <f t="shared" si="7"/>
        <v>28.233890583466504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1.5940589609508007</v>
      </c>
      <c r="BG27" s="33">
        <f t="shared" si="7"/>
        <v>4.5844113933536992</v>
      </c>
      <c r="BH27" s="33">
        <f t="shared" si="7"/>
        <v>5.3735724378385008</v>
      </c>
      <c r="BI27" s="33">
        <f t="shared" si="7"/>
        <v>0</v>
      </c>
      <c r="BJ27" s="33">
        <f t="shared" si="7"/>
        <v>5.7017908636096006</v>
      </c>
      <c r="BK27" s="33">
        <f>SUM(BK23:BK26)</f>
        <v>327.73997188980377</v>
      </c>
    </row>
    <row r="28" spans="1:67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150.00694139522491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5.7356092576729001</v>
      </c>
      <c r="I28" s="33">
        <f t="shared" si="8"/>
        <v>370.63365144976996</v>
      </c>
      <c r="J28" s="33">
        <f t="shared" si="8"/>
        <v>207.4465713547726</v>
      </c>
      <c r="K28" s="33">
        <f t="shared" si="8"/>
        <v>0</v>
      </c>
      <c r="L28" s="33">
        <f t="shared" si="8"/>
        <v>99.568042303273685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3.7756789607374004</v>
      </c>
      <c r="S28" s="33">
        <f t="shared" si="8"/>
        <v>88.820238216031271</v>
      </c>
      <c r="T28" s="33">
        <f t="shared" si="8"/>
        <v>238.35696928231846</v>
      </c>
      <c r="U28" s="33">
        <f t="shared" si="8"/>
        <v>0</v>
      </c>
      <c r="V28" s="33">
        <f t="shared" si="8"/>
        <v>11.281790478154599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10.268465246002794</v>
      </c>
      <c r="AC28" s="33">
        <f t="shared" si="8"/>
        <v>114.98715239973343</v>
      </c>
      <c r="AD28" s="33">
        <f t="shared" si="8"/>
        <v>19.943490613257502</v>
      </c>
      <c r="AE28" s="33">
        <f t="shared" si="8"/>
        <v>0</v>
      </c>
      <c r="AF28" s="33">
        <f t="shared" si="8"/>
        <v>148.67959661409205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9.5316117773477984</v>
      </c>
      <c r="AM28" s="33">
        <f t="shared" si="9"/>
        <v>42.256266046028195</v>
      </c>
      <c r="AN28" s="33">
        <f t="shared" si="9"/>
        <v>376.35421309331542</v>
      </c>
      <c r="AO28" s="33">
        <f t="shared" si="9"/>
        <v>0</v>
      </c>
      <c r="AP28" s="33">
        <f t="shared" si="9"/>
        <v>56.593134259132015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12.548029445341296</v>
      </c>
      <c r="AW28" s="33">
        <f t="shared" si="9"/>
        <v>93.216716347929633</v>
      </c>
      <c r="AX28" s="33">
        <f t="shared" si="9"/>
        <v>28.533181008515701</v>
      </c>
      <c r="AY28" s="33">
        <f t="shared" si="9"/>
        <v>0</v>
      </c>
      <c r="AZ28" s="33">
        <f t="shared" si="9"/>
        <v>65.746348826296554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3.2279426669042</v>
      </c>
      <c r="BG28" s="33">
        <f t="shared" si="9"/>
        <v>7.7047271957401993</v>
      </c>
      <c r="BH28" s="33">
        <f t="shared" si="9"/>
        <v>14.351345082257602</v>
      </c>
      <c r="BI28" s="33">
        <f t="shared" si="9"/>
        <v>0</v>
      </c>
      <c r="BJ28" s="33">
        <f t="shared" si="9"/>
        <v>7.8273864575427003</v>
      </c>
      <c r="BK28" s="33">
        <f t="shared" si="9"/>
        <v>2187.3950997773927</v>
      </c>
    </row>
    <row r="29" spans="1:67" ht="3.75" customHeight="1">
      <c r="A29" s="16"/>
      <c r="B29" s="23"/>
      <c r="C29" s="67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8"/>
    </row>
    <row r="30" spans="1:67">
      <c r="A30" s="16" t="s">
        <v>1</v>
      </c>
      <c r="B30" s="19" t="s">
        <v>7</v>
      </c>
      <c r="C30" s="67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8"/>
    </row>
    <row r="31" spans="1:67" s="4" customFormat="1">
      <c r="A31" s="16" t="s">
        <v>76</v>
      </c>
      <c r="B31" s="20" t="s">
        <v>2</v>
      </c>
      <c r="C31" s="69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1"/>
    </row>
    <row r="32" spans="1:67" s="43" customFormat="1">
      <c r="A32" s="40"/>
      <c r="B32" s="41" t="s">
        <v>106</v>
      </c>
      <c r="C32" s="35">
        <v>0</v>
      </c>
      <c r="D32" s="35">
        <v>0.76729648183870003</v>
      </c>
      <c r="E32" s="35">
        <v>0</v>
      </c>
      <c r="F32" s="35">
        <v>0</v>
      </c>
      <c r="G32" s="35">
        <v>0</v>
      </c>
      <c r="H32" s="35">
        <v>14.620932981444316</v>
      </c>
      <c r="I32" s="35">
        <v>0.47129690228840004</v>
      </c>
      <c r="J32" s="35">
        <v>0</v>
      </c>
      <c r="K32" s="35">
        <v>0</v>
      </c>
      <c r="L32" s="35">
        <v>2.1647933776739996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10.242440546976754</v>
      </c>
      <c r="S32" s="35">
        <v>0.48456217767620008</v>
      </c>
      <c r="T32" s="35">
        <v>0</v>
      </c>
      <c r="U32" s="35">
        <v>0</v>
      </c>
      <c r="V32" s="35">
        <v>0.65427492199839998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77.258797398158308</v>
      </c>
      <c r="AC32" s="35">
        <v>3.7550768760253983</v>
      </c>
      <c r="AD32" s="35">
        <v>0</v>
      </c>
      <c r="AE32" s="35">
        <v>0</v>
      </c>
      <c r="AF32" s="35">
        <v>21.533856955333697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68.769920818019386</v>
      </c>
      <c r="AM32" s="35">
        <v>2.2123432057685983</v>
      </c>
      <c r="AN32" s="35">
        <v>0</v>
      </c>
      <c r="AO32" s="35">
        <v>0</v>
      </c>
      <c r="AP32" s="35">
        <v>11.964472341597293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233.68889310376832</v>
      </c>
      <c r="AW32" s="35">
        <v>18.721142598055842</v>
      </c>
      <c r="AX32" s="35">
        <v>0</v>
      </c>
      <c r="AY32" s="35">
        <v>0</v>
      </c>
      <c r="AZ32" s="35">
        <v>49.127218354255788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48.37109797037261</v>
      </c>
      <c r="BG32" s="35">
        <v>2.6428371874431997</v>
      </c>
      <c r="BH32" s="35">
        <v>0</v>
      </c>
      <c r="BI32" s="35">
        <v>0</v>
      </c>
      <c r="BJ32" s="35">
        <v>4.3611169392200981</v>
      </c>
      <c r="BK32" s="42">
        <f>SUM(C32:BJ32)</f>
        <v>571.81237113791531</v>
      </c>
    </row>
    <row r="33" spans="1:67" s="4" customFormat="1">
      <c r="A33" s="16"/>
      <c r="B33" s="21" t="s">
        <v>85</v>
      </c>
      <c r="C33" s="33">
        <f>SUM(C32)</f>
        <v>0</v>
      </c>
      <c r="D33" s="33">
        <f t="shared" ref="D33:BJ33" si="10">SUM(D32)</f>
        <v>0.76729648183870003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14.620932981444316</v>
      </c>
      <c r="I33" s="33">
        <f t="shared" si="10"/>
        <v>0.47129690228840004</v>
      </c>
      <c r="J33" s="33">
        <f t="shared" si="10"/>
        <v>0</v>
      </c>
      <c r="K33" s="33">
        <f t="shared" si="10"/>
        <v>0</v>
      </c>
      <c r="L33" s="33">
        <f t="shared" si="10"/>
        <v>2.1647933776739996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10.242440546976754</v>
      </c>
      <c r="S33" s="33">
        <f t="shared" si="10"/>
        <v>0.48456217767620008</v>
      </c>
      <c r="T33" s="33">
        <f t="shared" si="10"/>
        <v>0</v>
      </c>
      <c r="U33" s="33">
        <f t="shared" si="10"/>
        <v>0</v>
      </c>
      <c r="V33" s="33">
        <f t="shared" si="10"/>
        <v>0.65427492199839998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77.258797398158308</v>
      </c>
      <c r="AC33" s="33">
        <f t="shared" si="10"/>
        <v>3.7550768760253983</v>
      </c>
      <c r="AD33" s="33">
        <f t="shared" si="10"/>
        <v>0</v>
      </c>
      <c r="AE33" s="33">
        <f t="shared" si="10"/>
        <v>0</v>
      </c>
      <c r="AF33" s="33">
        <f t="shared" si="10"/>
        <v>21.533856955333697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68.769920818019386</v>
      </c>
      <c r="AM33" s="33">
        <f t="shared" si="10"/>
        <v>2.2123432057685983</v>
      </c>
      <c r="AN33" s="33">
        <f t="shared" si="10"/>
        <v>0</v>
      </c>
      <c r="AO33" s="33">
        <f t="shared" si="10"/>
        <v>0</v>
      </c>
      <c r="AP33" s="33">
        <f t="shared" si="10"/>
        <v>11.964472341597293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233.68889310376832</v>
      </c>
      <c r="AW33" s="33">
        <f t="shared" si="10"/>
        <v>18.721142598055842</v>
      </c>
      <c r="AX33" s="33">
        <f t="shared" si="10"/>
        <v>0</v>
      </c>
      <c r="AY33" s="33">
        <f t="shared" si="10"/>
        <v>0</v>
      </c>
      <c r="AZ33" s="33">
        <f t="shared" si="10"/>
        <v>49.127218354255788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48.37109797037261</v>
      </c>
      <c r="BG33" s="33">
        <f t="shared" si="10"/>
        <v>2.6428371874431997</v>
      </c>
      <c r="BH33" s="33">
        <f t="shared" si="10"/>
        <v>0</v>
      </c>
      <c r="BI33" s="33">
        <f t="shared" si="10"/>
        <v>0</v>
      </c>
      <c r="BJ33" s="33">
        <f t="shared" si="10"/>
        <v>4.3611169392200981</v>
      </c>
      <c r="BK33" s="33">
        <f>SUM(BK32)</f>
        <v>571.81237113791531</v>
      </c>
    </row>
    <row r="34" spans="1:67">
      <c r="A34" s="16" t="s">
        <v>77</v>
      </c>
      <c r="B34" s="20" t="s">
        <v>15</v>
      </c>
      <c r="C34" s="67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8"/>
    </row>
    <row r="35" spans="1:67">
      <c r="A35" s="16"/>
      <c r="B35" s="29" t="s">
        <v>107</v>
      </c>
      <c r="C35" s="35">
        <v>0</v>
      </c>
      <c r="D35" s="35">
        <v>0.74583783419350003</v>
      </c>
      <c r="E35" s="35">
        <v>0</v>
      </c>
      <c r="F35" s="35">
        <v>0</v>
      </c>
      <c r="G35" s="35">
        <v>0</v>
      </c>
      <c r="H35" s="35">
        <v>4.8376676373205125</v>
      </c>
      <c r="I35" s="35">
        <v>1.1587214438705997</v>
      </c>
      <c r="J35" s="35">
        <v>0</v>
      </c>
      <c r="K35" s="35">
        <v>0</v>
      </c>
      <c r="L35" s="35">
        <v>3.4942081085783991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1.9374210744929992</v>
      </c>
      <c r="S35" s="35">
        <v>3.3074598032200003E-2</v>
      </c>
      <c r="T35" s="35">
        <v>0</v>
      </c>
      <c r="U35" s="35">
        <v>0</v>
      </c>
      <c r="V35" s="35">
        <v>0.72028283099849966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36.130389352243952</v>
      </c>
      <c r="AC35" s="35">
        <v>1.4433551759662</v>
      </c>
      <c r="AD35" s="35">
        <v>2.535191295258</v>
      </c>
      <c r="AE35" s="35">
        <v>0</v>
      </c>
      <c r="AF35" s="35">
        <v>18.233508515657888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34.407247160399713</v>
      </c>
      <c r="AM35" s="35">
        <v>0.25049200987030001</v>
      </c>
      <c r="AN35" s="35">
        <v>0</v>
      </c>
      <c r="AO35" s="35">
        <v>0</v>
      </c>
      <c r="AP35" s="35">
        <v>6.0531065023446011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100.8953352174733</v>
      </c>
      <c r="AW35" s="35">
        <v>11.882625026735807</v>
      </c>
      <c r="AX35" s="35">
        <v>0</v>
      </c>
      <c r="AY35" s="35">
        <v>0</v>
      </c>
      <c r="AZ35" s="35">
        <v>61.878264465679784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19.474310083427284</v>
      </c>
      <c r="BG35" s="35">
        <v>7.1590549386443003</v>
      </c>
      <c r="BH35" s="35">
        <v>0</v>
      </c>
      <c r="BI35" s="35">
        <v>0</v>
      </c>
      <c r="BJ35" s="35">
        <v>5.0925392367050017</v>
      </c>
      <c r="BK35" s="36">
        <f>SUM(C35:BJ35)</f>
        <v>318.3626325078929</v>
      </c>
      <c r="BM35" s="37"/>
      <c r="BO35" s="37"/>
    </row>
    <row r="36" spans="1:67">
      <c r="A36" s="16"/>
      <c r="B36" s="29" t="s">
        <v>126</v>
      </c>
      <c r="C36" s="35">
        <v>0</v>
      </c>
      <c r="D36" s="35">
        <v>0.54435081893539994</v>
      </c>
      <c r="E36" s="35">
        <v>0</v>
      </c>
      <c r="F36" s="35">
        <v>0</v>
      </c>
      <c r="G36" s="35">
        <v>0</v>
      </c>
      <c r="H36" s="35">
        <v>0.27505443473630004</v>
      </c>
      <c r="I36" s="35">
        <v>0</v>
      </c>
      <c r="J36" s="35">
        <v>0</v>
      </c>
      <c r="K36" s="35">
        <v>0</v>
      </c>
      <c r="L36" s="35">
        <v>0.46908904122539996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0.20667275083420011</v>
      </c>
      <c r="S36" s="35">
        <v>3.40931547419E-2</v>
      </c>
      <c r="T36" s="35">
        <v>0</v>
      </c>
      <c r="U36" s="35">
        <v>0</v>
      </c>
      <c r="V36" s="35">
        <v>0.15594870383850001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20.349330752243166</v>
      </c>
      <c r="AC36" s="35">
        <v>3.0706473368688991</v>
      </c>
      <c r="AD36" s="35">
        <v>0</v>
      </c>
      <c r="AE36" s="35">
        <v>0</v>
      </c>
      <c r="AF36" s="35">
        <v>29.662567782203162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21.392336318970642</v>
      </c>
      <c r="AM36" s="35">
        <v>1.9561475798052006</v>
      </c>
      <c r="AN36" s="35">
        <v>0</v>
      </c>
      <c r="AO36" s="35">
        <v>0</v>
      </c>
      <c r="AP36" s="35">
        <v>16.231063365016119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1.5284415965013964</v>
      </c>
      <c r="AW36" s="35">
        <v>0.6156730607094999</v>
      </c>
      <c r="AX36" s="35">
        <v>0</v>
      </c>
      <c r="AY36" s="35">
        <v>0</v>
      </c>
      <c r="AZ36" s="35">
        <v>1.4177197729343001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0.82604772402259985</v>
      </c>
      <c r="BG36" s="35">
        <v>4.1531673935400006E-2</v>
      </c>
      <c r="BH36" s="35">
        <v>0</v>
      </c>
      <c r="BI36" s="35">
        <v>0</v>
      </c>
      <c r="BJ36" s="35">
        <v>0.64210150132179999</v>
      </c>
      <c r="BK36" s="36">
        <f>SUM(C36:BJ36)</f>
        <v>99.418817368843875</v>
      </c>
      <c r="BM36" s="37"/>
      <c r="BO36" s="37"/>
    </row>
    <row r="37" spans="1:67">
      <c r="A37" s="16"/>
      <c r="B37" s="29" t="s">
        <v>117</v>
      </c>
      <c r="C37" s="35">
        <v>0</v>
      </c>
      <c r="D37" s="35">
        <v>0.52942219132250001</v>
      </c>
      <c r="E37" s="35">
        <v>0</v>
      </c>
      <c r="F37" s="35">
        <v>0</v>
      </c>
      <c r="G37" s="35">
        <v>0</v>
      </c>
      <c r="H37" s="35">
        <v>1.9738285570132994</v>
      </c>
      <c r="I37" s="35">
        <v>1.1713802516E-2</v>
      </c>
      <c r="J37" s="35">
        <v>0</v>
      </c>
      <c r="K37" s="35">
        <v>0</v>
      </c>
      <c r="L37" s="35">
        <v>0.66341737012799995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1.641714067691104</v>
      </c>
      <c r="S37" s="35">
        <v>1.2766909499352999</v>
      </c>
      <c r="T37" s="35">
        <v>0</v>
      </c>
      <c r="U37" s="35">
        <v>0</v>
      </c>
      <c r="V37" s="35">
        <v>0.3393055385798</v>
      </c>
      <c r="W37" s="35">
        <v>0</v>
      </c>
      <c r="X37" s="35">
        <v>1.92651612E-5</v>
      </c>
      <c r="Y37" s="35">
        <v>0</v>
      </c>
      <c r="Z37" s="35">
        <v>0</v>
      </c>
      <c r="AA37" s="35">
        <v>0</v>
      </c>
      <c r="AB37" s="35">
        <v>35.467224226898615</v>
      </c>
      <c r="AC37" s="35">
        <v>4.6090059825434082</v>
      </c>
      <c r="AD37" s="35">
        <v>0</v>
      </c>
      <c r="AE37" s="35">
        <v>0</v>
      </c>
      <c r="AF37" s="35">
        <v>40.41416214335139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45.029212921318823</v>
      </c>
      <c r="AM37" s="35">
        <v>4.3437101770280062</v>
      </c>
      <c r="AN37" s="35">
        <v>0.1521822580644</v>
      </c>
      <c r="AO37" s="35">
        <v>0</v>
      </c>
      <c r="AP37" s="35">
        <v>28.502132022291423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8.52509983791583</v>
      </c>
      <c r="AW37" s="35">
        <v>1.1107962535467</v>
      </c>
      <c r="AX37" s="35">
        <v>0</v>
      </c>
      <c r="AY37" s="35">
        <v>0</v>
      </c>
      <c r="AZ37" s="35">
        <v>6.9860434322527007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4.4060661771761422</v>
      </c>
      <c r="BG37" s="35">
        <v>0.52432339593520005</v>
      </c>
      <c r="BH37" s="35">
        <v>0</v>
      </c>
      <c r="BI37" s="35">
        <v>0</v>
      </c>
      <c r="BJ37" s="35">
        <v>2.5193550254819987</v>
      </c>
      <c r="BK37" s="36">
        <f>SUM(C37:BJ37)</f>
        <v>189.02542559615185</v>
      </c>
      <c r="BM37" s="37"/>
      <c r="BO37" s="37"/>
    </row>
    <row r="38" spans="1:67">
      <c r="A38" s="16"/>
      <c r="B38" s="29" t="s">
        <v>124</v>
      </c>
      <c r="C38" s="35">
        <v>0</v>
      </c>
      <c r="D38" s="35">
        <v>0.58656879758059999</v>
      </c>
      <c r="E38" s="35">
        <v>0</v>
      </c>
      <c r="F38" s="35">
        <v>0</v>
      </c>
      <c r="G38" s="35">
        <v>0</v>
      </c>
      <c r="H38" s="35">
        <v>1.3837309393661972</v>
      </c>
      <c r="I38" s="35">
        <v>5.8774193548000002E-3</v>
      </c>
      <c r="J38" s="35">
        <v>0</v>
      </c>
      <c r="K38" s="35">
        <v>0</v>
      </c>
      <c r="L38" s="35">
        <v>1.6621739660311996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0.86626520320780265</v>
      </c>
      <c r="S38" s="35">
        <v>0</v>
      </c>
      <c r="T38" s="35">
        <v>0</v>
      </c>
      <c r="U38" s="35">
        <v>0</v>
      </c>
      <c r="V38" s="35">
        <v>0.18348267274169999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25.531839014794038</v>
      </c>
      <c r="AC38" s="35">
        <v>4.3724793850280053</v>
      </c>
      <c r="AD38" s="35">
        <v>0</v>
      </c>
      <c r="AE38" s="35">
        <v>0</v>
      </c>
      <c r="AF38" s="35">
        <v>31.372137270135898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26.293794856268093</v>
      </c>
      <c r="AM38" s="35">
        <v>3.1033988568033988</v>
      </c>
      <c r="AN38" s="35">
        <v>0</v>
      </c>
      <c r="AO38" s="35">
        <v>0</v>
      </c>
      <c r="AP38" s="35">
        <v>14.895445690792142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6.4227536415149489</v>
      </c>
      <c r="AW38" s="35">
        <v>0.3646000988055999</v>
      </c>
      <c r="AX38" s="35">
        <v>0</v>
      </c>
      <c r="AY38" s="35">
        <v>0</v>
      </c>
      <c r="AZ38" s="35">
        <v>4.7153057062218062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4.0968970502823474</v>
      </c>
      <c r="BG38" s="35">
        <v>0.17732549812849999</v>
      </c>
      <c r="BH38" s="35">
        <v>0</v>
      </c>
      <c r="BI38" s="35">
        <v>0</v>
      </c>
      <c r="BJ38" s="35">
        <v>1.6680540785144002</v>
      </c>
      <c r="BK38" s="36">
        <f t="shared" ref="BK38:BK41" si="11">SUM(C38:BJ38)</f>
        <v>127.70213014557147</v>
      </c>
      <c r="BM38" s="37"/>
      <c r="BO38" s="37"/>
    </row>
    <row r="39" spans="1:67">
      <c r="A39" s="16"/>
      <c r="B39" s="29" t="s">
        <v>127</v>
      </c>
      <c r="C39" s="35">
        <v>0</v>
      </c>
      <c r="D39" s="35">
        <v>0.38352683858059999</v>
      </c>
      <c r="E39" s="35">
        <v>0</v>
      </c>
      <c r="F39" s="35">
        <v>0</v>
      </c>
      <c r="G39" s="35">
        <v>0</v>
      </c>
      <c r="H39" s="35">
        <v>0.17979962386569984</v>
      </c>
      <c r="I39" s="35">
        <v>5.3427419353999995E-3</v>
      </c>
      <c r="J39" s="35">
        <v>0</v>
      </c>
      <c r="K39" s="35">
        <v>0</v>
      </c>
      <c r="L39" s="35">
        <v>3.5787564064500003E-2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0.2182489715421998</v>
      </c>
      <c r="S39" s="35">
        <v>5.7163701611999997E-3</v>
      </c>
      <c r="T39" s="35">
        <v>0</v>
      </c>
      <c r="U39" s="35">
        <v>0</v>
      </c>
      <c r="V39" s="35">
        <v>8.4415322580499996E-2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5.8623969214387559</v>
      </c>
      <c r="AC39" s="35">
        <v>1.0006258064513001</v>
      </c>
      <c r="AD39" s="35">
        <v>0</v>
      </c>
      <c r="AE39" s="35">
        <v>0</v>
      </c>
      <c r="AF39" s="35">
        <v>8.1134251842523071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6.670216600089752</v>
      </c>
      <c r="AM39" s="35">
        <v>0.93586220867709979</v>
      </c>
      <c r="AN39" s="35">
        <v>0</v>
      </c>
      <c r="AO39" s="35">
        <v>0</v>
      </c>
      <c r="AP39" s="35">
        <v>5.0228592954151008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1.1326839624970026</v>
      </c>
      <c r="AW39" s="35">
        <v>3.8792831193299994E-2</v>
      </c>
      <c r="AX39" s="35">
        <v>0</v>
      </c>
      <c r="AY39" s="35">
        <v>0</v>
      </c>
      <c r="AZ39" s="35">
        <v>1.1797792828703995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0.47618020866880018</v>
      </c>
      <c r="BG39" s="35">
        <v>1.05329032258E-2</v>
      </c>
      <c r="BH39" s="35">
        <v>0</v>
      </c>
      <c r="BI39" s="35">
        <v>0</v>
      </c>
      <c r="BJ39" s="35">
        <v>0.21262143006419998</v>
      </c>
      <c r="BK39" s="36">
        <f t="shared" si="11"/>
        <v>31.568814067573921</v>
      </c>
      <c r="BM39" s="37"/>
      <c r="BO39" s="37"/>
    </row>
    <row r="40" spans="1:67">
      <c r="A40" s="16"/>
      <c r="B40" s="29" t="s">
        <v>108</v>
      </c>
      <c r="C40" s="35">
        <v>0</v>
      </c>
      <c r="D40" s="35">
        <v>0.7365448779032</v>
      </c>
      <c r="E40" s="35">
        <v>0</v>
      </c>
      <c r="F40" s="35">
        <v>0</v>
      </c>
      <c r="G40" s="35">
        <v>0</v>
      </c>
      <c r="H40" s="35">
        <v>5.9256471924984053</v>
      </c>
      <c r="I40" s="35">
        <v>5.0179353837411007</v>
      </c>
      <c r="J40" s="35">
        <v>0</v>
      </c>
      <c r="K40" s="35">
        <v>0</v>
      </c>
      <c r="L40" s="35">
        <v>1.9856372118683994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3.1038904354117052</v>
      </c>
      <c r="S40" s="35">
        <v>3.7028397414837002</v>
      </c>
      <c r="T40" s="35">
        <v>0</v>
      </c>
      <c r="U40" s="35">
        <v>0</v>
      </c>
      <c r="V40" s="35">
        <v>0.96256433203089964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74.249446590427127</v>
      </c>
      <c r="AC40" s="35">
        <v>6.8131512819004003</v>
      </c>
      <c r="AD40" s="35">
        <v>2.5922076582903002</v>
      </c>
      <c r="AE40" s="35">
        <v>0</v>
      </c>
      <c r="AF40" s="35">
        <v>26.019388446170705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74.983971548940971</v>
      </c>
      <c r="AM40" s="35">
        <v>1.2326537794500003</v>
      </c>
      <c r="AN40" s="35">
        <v>0</v>
      </c>
      <c r="AO40" s="35">
        <v>0</v>
      </c>
      <c r="AP40" s="35">
        <v>13.650305603885792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81.288134945993349</v>
      </c>
      <c r="AW40" s="35">
        <v>6.1876194745751008</v>
      </c>
      <c r="AX40" s="35">
        <v>0</v>
      </c>
      <c r="AY40" s="35">
        <v>0</v>
      </c>
      <c r="AZ40" s="35">
        <v>38.017793396104693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18.837351945450404</v>
      </c>
      <c r="BG40" s="35">
        <v>0.32747678832180022</v>
      </c>
      <c r="BH40" s="35">
        <v>0</v>
      </c>
      <c r="BI40" s="35">
        <v>0</v>
      </c>
      <c r="BJ40" s="35">
        <v>2.9318136770290018</v>
      </c>
      <c r="BK40" s="36">
        <f t="shared" ref="BK40" si="12">SUM(C40:BJ40)</f>
        <v>368.56637431147709</v>
      </c>
      <c r="BM40" s="37"/>
      <c r="BO40" s="37"/>
    </row>
    <row r="41" spans="1:67">
      <c r="A41" s="16"/>
      <c r="B41" s="29" t="s">
        <v>125</v>
      </c>
      <c r="C41" s="35">
        <v>0</v>
      </c>
      <c r="D41" s="35">
        <v>0.52577103877410003</v>
      </c>
      <c r="E41" s="35">
        <v>0</v>
      </c>
      <c r="F41" s="35">
        <v>0</v>
      </c>
      <c r="G41" s="35">
        <v>0</v>
      </c>
      <c r="H41" s="35">
        <v>0.54357961899070006</v>
      </c>
      <c r="I41" s="35">
        <v>4.2145806451600001E-2</v>
      </c>
      <c r="J41" s="35">
        <v>0</v>
      </c>
      <c r="K41" s="35">
        <v>0</v>
      </c>
      <c r="L41" s="35">
        <v>0.79406159954759992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0.52197640221639985</v>
      </c>
      <c r="S41" s="35">
        <v>0</v>
      </c>
      <c r="T41" s="35">
        <v>0</v>
      </c>
      <c r="U41" s="35">
        <v>0</v>
      </c>
      <c r="V41" s="35">
        <v>0.32400821251580003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22.599418645810129</v>
      </c>
      <c r="AC41" s="35">
        <v>4.5550875256424979</v>
      </c>
      <c r="AD41" s="35">
        <v>0</v>
      </c>
      <c r="AE41" s="35">
        <v>0</v>
      </c>
      <c r="AF41" s="35">
        <v>34.404084002873496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27.273202256265474</v>
      </c>
      <c r="AM41" s="35">
        <v>5.116526311868598</v>
      </c>
      <c r="AN41" s="35">
        <v>0</v>
      </c>
      <c r="AO41" s="35">
        <v>0</v>
      </c>
      <c r="AP41" s="35">
        <v>22.914225273460396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3.2090718792918982</v>
      </c>
      <c r="AW41" s="35">
        <v>0.53695764496750009</v>
      </c>
      <c r="AX41" s="35">
        <v>0</v>
      </c>
      <c r="AY41" s="35">
        <v>0</v>
      </c>
      <c r="AZ41" s="35">
        <v>1.6301323903208995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1.4590482662405972</v>
      </c>
      <c r="BG41" s="35">
        <v>0.51981706451600007</v>
      </c>
      <c r="BH41" s="35">
        <v>5.1416129032199998E-2</v>
      </c>
      <c r="BI41" s="35">
        <v>0</v>
      </c>
      <c r="BJ41" s="35">
        <v>0.66217472203129979</v>
      </c>
      <c r="BK41" s="36">
        <f t="shared" si="11"/>
        <v>127.68270479081718</v>
      </c>
      <c r="BM41" s="37"/>
      <c r="BO41" s="37"/>
    </row>
    <row r="42" spans="1:67">
      <c r="A42" s="16"/>
      <c r="B42" s="29" t="s">
        <v>128</v>
      </c>
      <c r="C42" s="35">
        <v>0</v>
      </c>
      <c r="D42" s="35">
        <v>0.54299470400000005</v>
      </c>
      <c r="E42" s="35">
        <v>0</v>
      </c>
      <c r="F42" s="35">
        <v>0</v>
      </c>
      <c r="G42" s="35">
        <v>0</v>
      </c>
      <c r="H42" s="35">
        <v>2.9275808628323059</v>
      </c>
      <c r="I42" s="35">
        <v>4.5015943386599998E-2</v>
      </c>
      <c r="J42" s="35">
        <v>0</v>
      </c>
      <c r="K42" s="35">
        <v>0</v>
      </c>
      <c r="L42" s="35">
        <v>0.65846539686979988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2.0060717213513977</v>
      </c>
      <c r="S42" s="35">
        <v>2.9876353870700003E-2</v>
      </c>
      <c r="T42" s="35">
        <v>0</v>
      </c>
      <c r="U42" s="35">
        <v>0</v>
      </c>
      <c r="V42" s="35">
        <v>0.41082525067679998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45.791566330144541</v>
      </c>
      <c r="AC42" s="35">
        <v>4.9084712128345016</v>
      </c>
      <c r="AD42" s="35">
        <v>0</v>
      </c>
      <c r="AE42" s="35">
        <v>0</v>
      </c>
      <c r="AF42" s="35">
        <v>37.015036195095192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51.251271588534017</v>
      </c>
      <c r="AM42" s="35">
        <v>1.8994927468679992</v>
      </c>
      <c r="AN42" s="35">
        <v>0</v>
      </c>
      <c r="AO42" s="35">
        <v>0</v>
      </c>
      <c r="AP42" s="35">
        <v>18.619247903233507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9.7960083478660067</v>
      </c>
      <c r="AW42" s="35">
        <v>2.2062377411273997</v>
      </c>
      <c r="AX42" s="35">
        <v>0</v>
      </c>
      <c r="AY42" s="35">
        <v>0</v>
      </c>
      <c r="AZ42" s="35">
        <v>5.213101162220898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4.5830072295460438</v>
      </c>
      <c r="BG42" s="35">
        <v>8.7220416386699987E-2</v>
      </c>
      <c r="BH42" s="35">
        <v>0.47541511587089996</v>
      </c>
      <c r="BI42" s="35">
        <v>0</v>
      </c>
      <c r="BJ42" s="35">
        <v>1.7959009421588004</v>
      </c>
      <c r="BK42" s="36">
        <f>SUM(C42:BJ42)</f>
        <v>190.26280716487415</v>
      </c>
      <c r="BM42" s="37"/>
      <c r="BO42" s="37"/>
    </row>
    <row r="43" spans="1:67">
      <c r="A43" s="16"/>
      <c r="B43" s="29" t="s">
        <v>109</v>
      </c>
      <c r="C43" s="35">
        <v>0</v>
      </c>
      <c r="D43" s="35">
        <v>2.9359803751289002</v>
      </c>
      <c r="E43" s="35">
        <v>0</v>
      </c>
      <c r="F43" s="35">
        <v>0</v>
      </c>
      <c r="G43" s="35">
        <v>0</v>
      </c>
      <c r="H43" s="35">
        <v>3.096072510808201</v>
      </c>
      <c r="I43" s="35">
        <v>63.485400023838302</v>
      </c>
      <c r="J43" s="35">
        <v>0</v>
      </c>
      <c r="K43" s="35">
        <v>0</v>
      </c>
      <c r="L43" s="35">
        <v>3.9332560860306014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1.6949521351013006</v>
      </c>
      <c r="S43" s="35">
        <v>6.6414791341932995</v>
      </c>
      <c r="T43" s="35">
        <v>0</v>
      </c>
      <c r="U43" s="35">
        <v>0</v>
      </c>
      <c r="V43" s="35">
        <v>0.25430147370920003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19.902062420714191</v>
      </c>
      <c r="AC43" s="35">
        <v>2.5786729342878996</v>
      </c>
      <c r="AD43" s="35">
        <v>0.52562844367739991</v>
      </c>
      <c r="AE43" s="35">
        <v>0</v>
      </c>
      <c r="AF43" s="35">
        <v>7.8604500555440007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17.093106474914816</v>
      </c>
      <c r="AM43" s="35">
        <v>2.2224824261275002</v>
      </c>
      <c r="AN43" s="35">
        <v>0</v>
      </c>
      <c r="AO43" s="35">
        <v>0</v>
      </c>
      <c r="AP43" s="35">
        <v>2.5128861319006992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19.911014298905531</v>
      </c>
      <c r="AW43" s="35">
        <v>61.332537339707898</v>
      </c>
      <c r="AX43" s="35">
        <v>0</v>
      </c>
      <c r="AY43" s="35">
        <v>0</v>
      </c>
      <c r="AZ43" s="35">
        <v>5.6041502243514998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6.4678199766242219</v>
      </c>
      <c r="BG43" s="35">
        <v>8.2381753451499992E-2</v>
      </c>
      <c r="BH43" s="35">
        <v>0</v>
      </c>
      <c r="BI43" s="35">
        <v>0</v>
      </c>
      <c r="BJ43" s="35">
        <v>0.80683678045109997</v>
      </c>
      <c r="BK43" s="36">
        <f>SUM(C43:BJ43)</f>
        <v>228.94147099946809</v>
      </c>
      <c r="BM43" s="37"/>
      <c r="BO43" s="37"/>
    </row>
    <row r="44" spans="1:67">
      <c r="A44" s="16"/>
      <c r="B44" s="29" t="s">
        <v>110</v>
      </c>
      <c r="C44" s="35">
        <v>0</v>
      </c>
      <c r="D44" s="35">
        <v>0.76268444119349998</v>
      </c>
      <c r="E44" s="35">
        <v>0</v>
      </c>
      <c r="F44" s="35">
        <v>0</v>
      </c>
      <c r="G44" s="35">
        <v>0</v>
      </c>
      <c r="H44" s="35">
        <v>4.3808885792861041</v>
      </c>
      <c r="I44" s="35">
        <v>8.2790199322199984E-2</v>
      </c>
      <c r="J44" s="35">
        <v>0</v>
      </c>
      <c r="K44" s="35">
        <v>0</v>
      </c>
      <c r="L44" s="35">
        <v>1.6806279615792001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2.5308655492268937</v>
      </c>
      <c r="S44" s="35">
        <v>0</v>
      </c>
      <c r="T44" s="35">
        <v>0</v>
      </c>
      <c r="U44" s="35">
        <v>0</v>
      </c>
      <c r="V44" s="35">
        <v>0.12891811251550001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6.40076847516531</v>
      </c>
      <c r="AC44" s="35">
        <v>0.1889405398706</v>
      </c>
      <c r="AD44" s="35">
        <v>0</v>
      </c>
      <c r="AE44" s="35">
        <v>0</v>
      </c>
      <c r="AF44" s="35">
        <v>1.5630860110305009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4.7539777973253887</v>
      </c>
      <c r="AM44" s="35">
        <v>0.15442683990290004</v>
      </c>
      <c r="AN44" s="35">
        <v>0</v>
      </c>
      <c r="AO44" s="35">
        <v>0</v>
      </c>
      <c r="AP44" s="35">
        <v>0.73068764577309997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10.559218211464586</v>
      </c>
      <c r="AW44" s="35">
        <v>3.0399266191931003</v>
      </c>
      <c r="AX44" s="35">
        <v>0</v>
      </c>
      <c r="AY44" s="35">
        <v>0</v>
      </c>
      <c r="AZ44" s="35">
        <v>8.508438498514094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2.7816057612929073</v>
      </c>
      <c r="BG44" s="35">
        <v>3.1391969392901999</v>
      </c>
      <c r="BH44" s="35">
        <v>0</v>
      </c>
      <c r="BI44" s="35">
        <v>0</v>
      </c>
      <c r="BJ44" s="35">
        <v>0.18818740522560004</v>
      </c>
      <c r="BK44" s="36">
        <f>SUM(C44:BJ44)</f>
        <v>51.57523558717169</v>
      </c>
      <c r="BM44" s="37"/>
      <c r="BO44" s="37"/>
    </row>
    <row r="45" spans="1:67">
      <c r="A45" s="16"/>
      <c r="B45" s="29" t="s">
        <v>118</v>
      </c>
      <c r="C45" s="45">
        <v>0</v>
      </c>
      <c r="D45" s="45">
        <v>0.46770974154829997</v>
      </c>
      <c r="E45" s="45">
        <v>0</v>
      </c>
      <c r="F45" s="45">
        <v>0</v>
      </c>
      <c r="G45" s="45">
        <v>0</v>
      </c>
      <c r="H45" s="45">
        <v>2.3479574760220907</v>
      </c>
      <c r="I45" s="45">
        <v>1.9790245032100001E-2</v>
      </c>
      <c r="J45" s="45">
        <v>0</v>
      </c>
      <c r="K45" s="45">
        <v>0</v>
      </c>
      <c r="L45" s="45">
        <v>2.8016374290953014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1.858277611571697</v>
      </c>
      <c r="S45" s="45">
        <v>0.17350523987070005</v>
      </c>
      <c r="T45" s="45">
        <v>0</v>
      </c>
      <c r="U45" s="45">
        <v>0</v>
      </c>
      <c r="V45" s="45">
        <v>0.67565882254779985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24.371196590493305</v>
      </c>
      <c r="AC45" s="45">
        <v>1.9893824167708016</v>
      </c>
      <c r="AD45" s="45">
        <v>0</v>
      </c>
      <c r="AE45" s="45">
        <v>0</v>
      </c>
      <c r="AF45" s="45">
        <v>18.880613049487771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33.947624689885039</v>
      </c>
      <c r="AM45" s="45">
        <v>1.4720584539006007</v>
      </c>
      <c r="AN45" s="45">
        <v>0</v>
      </c>
      <c r="AO45" s="45">
        <v>0</v>
      </c>
      <c r="AP45" s="45">
        <v>16.431868043651075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9.5156702864934335</v>
      </c>
      <c r="AW45" s="45">
        <v>0.54192264319240002</v>
      </c>
      <c r="AX45" s="45">
        <v>0</v>
      </c>
      <c r="AY45" s="45">
        <v>0</v>
      </c>
      <c r="AZ45" s="45">
        <v>4.6593126698329099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7.2175140670218623</v>
      </c>
      <c r="BG45" s="45">
        <v>0.21005012145030008</v>
      </c>
      <c r="BH45" s="45">
        <v>0</v>
      </c>
      <c r="BI45" s="45">
        <v>0</v>
      </c>
      <c r="BJ45" s="45">
        <v>1.6009928235785007</v>
      </c>
      <c r="BK45" s="36">
        <f>SUM(C45:BJ45)</f>
        <v>129.18274242144599</v>
      </c>
      <c r="BM45" s="37"/>
      <c r="BO45" s="37"/>
    </row>
    <row r="46" spans="1:67">
      <c r="A46" s="16"/>
      <c r="B46" s="21" t="s">
        <v>86</v>
      </c>
      <c r="C46" s="31">
        <f>SUM(C35:C45)</f>
        <v>0</v>
      </c>
      <c r="D46" s="31">
        <f t="shared" ref="D46:BK46" si="13">SUM(D35:D45)</f>
        <v>8.7613916591605996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27.871807432739818</v>
      </c>
      <c r="I46" s="31">
        <f t="shared" si="13"/>
        <v>69.874733009448704</v>
      </c>
      <c r="J46" s="31">
        <f t="shared" si="13"/>
        <v>0</v>
      </c>
      <c r="K46" s="31">
        <f t="shared" si="13"/>
        <v>0</v>
      </c>
      <c r="L46" s="31">
        <f t="shared" si="13"/>
        <v>18.178361735018402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16.586355922647698</v>
      </c>
      <c r="S46" s="31">
        <f t="shared" si="13"/>
        <v>11.897275542288998</v>
      </c>
      <c r="T46" s="31">
        <f t="shared" si="13"/>
        <v>0</v>
      </c>
      <c r="U46" s="31">
        <f t="shared" si="13"/>
        <v>0</v>
      </c>
      <c r="V46" s="31">
        <f t="shared" si="13"/>
        <v>4.2397112727349997</v>
      </c>
      <c r="W46" s="31">
        <f t="shared" si="13"/>
        <v>0</v>
      </c>
      <c r="X46" s="31">
        <f t="shared" si="13"/>
        <v>1.92651612E-5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316.6556393203731</v>
      </c>
      <c r="AC46" s="31">
        <f t="shared" si="13"/>
        <v>35.529819598164515</v>
      </c>
      <c r="AD46" s="31">
        <f t="shared" si="13"/>
        <v>5.6530273972257001</v>
      </c>
      <c r="AE46" s="31">
        <f t="shared" si="13"/>
        <v>0</v>
      </c>
      <c r="AF46" s="31">
        <f t="shared" si="13"/>
        <v>253.53845865580229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343.09596221291275</v>
      </c>
      <c r="AM46" s="31">
        <f t="shared" si="13"/>
        <v>22.687251390301601</v>
      </c>
      <c r="AN46" s="31">
        <f t="shared" si="13"/>
        <v>0.1521822580644</v>
      </c>
      <c r="AO46" s="31">
        <f t="shared" si="13"/>
        <v>0</v>
      </c>
      <c r="AP46" s="31">
        <f t="shared" si="13"/>
        <v>145.56382747776394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252.78343222591729</v>
      </c>
      <c r="AW46" s="31">
        <f t="shared" si="13"/>
        <v>87.857688733754301</v>
      </c>
      <c r="AX46" s="31">
        <f t="shared" si="13"/>
        <v>0</v>
      </c>
      <c r="AY46" s="31">
        <f t="shared" si="13"/>
        <v>0</v>
      </c>
      <c r="AZ46" s="31">
        <f t="shared" si="13"/>
        <v>139.81004100130397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70.62584848975321</v>
      </c>
      <c r="BG46" s="31">
        <f t="shared" si="13"/>
        <v>12.278911493285699</v>
      </c>
      <c r="BH46" s="31">
        <f t="shared" si="13"/>
        <v>0.52683124490309996</v>
      </c>
      <c r="BI46" s="31">
        <f t="shared" si="13"/>
        <v>0</v>
      </c>
      <c r="BJ46" s="31">
        <f t="shared" si="13"/>
        <v>18.120577622561704</v>
      </c>
      <c r="BK46" s="33">
        <f t="shared" si="13"/>
        <v>1862.2891549612882</v>
      </c>
    </row>
    <row r="47" spans="1:67">
      <c r="A47" s="16"/>
      <c r="B47" s="22" t="s">
        <v>84</v>
      </c>
      <c r="C47" s="31">
        <f>C33+C46</f>
        <v>0</v>
      </c>
      <c r="D47" s="31">
        <f t="shared" ref="D47:BJ47" si="14">D33+D46</f>
        <v>9.5286881409993001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42.492740414184134</v>
      </c>
      <c r="I47" s="31">
        <f t="shared" si="14"/>
        <v>70.346029911737105</v>
      </c>
      <c r="J47" s="31">
        <f t="shared" si="14"/>
        <v>0</v>
      </c>
      <c r="K47" s="31">
        <f t="shared" si="14"/>
        <v>0</v>
      </c>
      <c r="L47" s="31">
        <f t="shared" si="14"/>
        <v>20.343155112692401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26.82879646962445</v>
      </c>
      <c r="S47" s="31">
        <f t="shared" si="14"/>
        <v>12.381837719965198</v>
      </c>
      <c r="T47" s="31">
        <f t="shared" si="14"/>
        <v>0</v>
      </c>
      <c r="U47" s="31">
        <f t="shared" si="14"/>
        <v>0</v>
      </c>
      <c r="V47" s="31">
        <f t="shared" si="14"/>
        <v>4.8939861947334</v>
      </c>
      <c r="W47" s="31">
        <f t="shared" si="14"/>
        <v>0</v>
      </c>
      <c r="X47" s="31">
        <f t="shared" si="14"/>
        <v>1.92651612E-5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393.91443671853142</v>
      </c>
      <c r="AC47" s="31">
        <f t="shared" si="14"/>
        <v>39.284896474189914</v>
      </c>
      <c r="AD47" s="31">
        <f t="shared" si="14"/>
        <v>5.6530273972257001</v>
      </c>
      <c r="AE47" s="31">
        <f t="shared" si="14"/>
        <v>0</v>
      </c>
      <c r="AF47" s="31">
        <f t="shared" si="14"/>
        <v>275.07231561113599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411.86588303093214</v>
      </c>
      <c r="AM47" s="31">
        <f t="shared" si="14"/>
        <v>24.899594596070198</v>
      </c>
      <c r="AN47" s="31">
        <f t="shared" si="14"/>
        <v>0.1521822580644</v>
      </c>
      <c r="AO47" s="31">
        <f t="shared" si="14"/>
        <v>0</v>
      </c>
      <c r="AP47" s="31">
        <f t="shared" si="14"/>
        <v>157.52829981936122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486.47232532968565</v>
      </c>
      <c r="AW47" s="31">
        <f t="shared" si="14"/>
        <v>106.57883133181014</v>
      </c>
      <c r="AX47" s="31">
        <f t="shared" si="14"/>
        <v>0</v>
      </c>
      <c r="AY47" s="31">
        <f t="shared" si="14"/>
        <v>0</v>
      </c>
      <c r="AZ47" s="31">
        <f t="shared" si="14"/>
        <v>188.93725935555977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118.99694646012583</v>
      </c>
      <c r="BG47" s="31">
        <f t="shared" si="14"/>
        <v>14.9217486807289</v>
      </c>
      <c r="BH47" s="31">
        <f t="shared" si="14"/>
        <v>0.52683124490309996</v>
      </c>
      <c r="BI47" s="31">
        <f t="shared" si="14"/>
        <v>0</v>
      </c>
      <c r="BJ47" s="31">
        <f t="shared" si="14"/>
        <v>22.481694561781801</v>
      </c>
      <c r="BK47" s="33">
        <f>BK46+BK33</f>
        <v>2434.1015260992035</v>
      </c>
    </row>
    <row r="48" spans="1:67" ht="3" customHeight="1">
      <c r="A48" s="16"/>
      <c r="B48" s="20"/>
      <c r="C48" s="67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8"/>
    </row>
    <row r="49" spans="1:67">
      <c r="A49" s="16" t="s">
        <v>16</v>
      </c>
      <c r="B49" s="19" t="s">
        <v>8</v>
      </c>
      <c r="C49" s="67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8"/>
    </row>
    <row r="50" spans="1:67">
      <c r="A50" s="16" t="s">
        <v>76</v>
      </c>
      <c r="B50" s="20" t="s">
        <v>17</v>
      </c>
      <c r="C50" s="67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8"/>
    </row>
    <row r="51" spans="1:67">
      <c r="A51" s="16"/>
      <c r="B51" s="21" t="s">
        <v>116</v>
      </c>
      <c r="C51" s="31">
        <v>0</v>
      </c>
      <c r="D51" s="31">
        <v>0.66415582551610008</v>
      </c>
      <c r="E51" s="31">
        <v>0</v>
      </c>
      <c r="F51" s="31">
        <v>0</v>
      </c>
      <c r="G51" s="31">
        <v>0</v>
      </c>
      <c r="H51" s="31">
        <v>0.19329895586930002</v>
      </c>
      <c r="I51" s="31">
        <v>5.5452032249999998E-4</v>
      </c>
      <c r="J51" s="31">
        <v>0</v>
      </c>
      <c r="K51" s="31">
        <v>0</v>
      </c>
      <c r="L51" s="31">
        <v>7.4454192257999994E-3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3.5436517805299994E-2</v>
      </c>
      <c r="S51" s="31">
        <v>0</v>
      </c>
      <c r="T51" s="31">
        <v>0</v>
      </c>
      <c r="U51" s="31">
        <v>0</v>
      </c>
      <c r="V51" s="31">
        <v>2.1819297548299997E-2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0.86491462305640066</v>
      </c>
      <c r="AC51" s="31">
        <v>0.1013588517418</v>
      </c>
      <c r="AD51" s="31">
        <v>0</v>
      </c>
      <c r="AE51" s="31">
        <v>0</v>
      </c>
      <c r="AF51" s="31">
        <v>1.3541389733537001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0.92527282227909946</v>
      </c>
      <c r="AM51" s="31">
        <v>0</v>
      </c>
      <c r="AN51" s="31">
        <v>0</v>
      </c>
      <c r="AO51" s="31">
        <v>0</v>
      </c>
      <c r="AP51" s="31">
        <v>0.83451206067660022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1.8028517088296996</v>
      </c>
      <c r="AW51" s="31">
        <v>0.87780888448299987</v>
      </c>
      <c r="AX51" s="31">
        <v>1.5837706153869999</v>
      </c>
      <c r="AY51" s="31">
        <v>0</v>
      </c>
      <c r="AZ51" s="31">
        <v>3.1080363902240005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0.3669033895771</v>
      </c>
      <c r="BG51" s="31">
        <v>0.31688334493539999</v>
      </c>
      <c r="BH51" s="31">
        <v>0</v>
      </c>
      <c r="BI51" s="31">
        <v>0</v>
      </c>
      <c r="BJ51" s="31">
        <v>0.63840690019310009</v>
      </c>
      <c r="BK51" s="34">
        <f>SUM(C51:BJ51)</f>
        <v>13.6975691010242</v>
      </c>
    </row>
    <row r="52" spans="1:67">
      <c r="A52" s="16"/>
      <c r="B52" s="21" t="s">
        <v>119</v>
      </c>
      <c r="C52" s="31">
        <v>0</v>
      </c>
      <c r="D52" s="31">
        <v>0.59719596187089996</v>
      </c>
      <c r="E52" s="31">
        <v>0</v>
      </c>
      <c r="F52" s="31">
        <v>0</v>
      </c>
      <c r="G52" s="31">
        <v>0</v>
      </c>
      <c r="H52" s="31">
        <v>1.720796036820299</v>
      </c>
      <c r="I52" s="31">
        <v>9.1842516903099997E-2</v>
      </c>
      <c r="J52" s="31">
        <v>0</v>
      </c>
      <c r="K52" s="31">
        <v>0</v>
      </c>
      <c r="L52" s="31">
        <v>1.1962305334174996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1.5318681407558981</v>
      </c>
      <c r="S52" s="31">
        <v>0.21674117387090003</v>
      </c>
      <c r="T52" s="31">
        <v>0</v>
      </c>
      <c r="U52" s="31">
        <v>0</v>
      </c>
      <c r="V52" s="31">
        <v>0.43649352151519999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47.889550508018665</v>
      </c>
      <c r="AC52" s="31">
        <v>3.9555569644475996</v>
      </c>
      <c r="AD52" s="31">
        <v>0.13934150741930001</v>
      </c>
      <c r="AE52" s="31">
        <v>0</v>
      </c>
      <c r="AF52" s="31">
        <v>57.384054958592699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55.538430709668205</v>
      </c>
      <c r="AM52" s="31">
        <v>4.6074771649651014</v>
      </c>
      <c r="AN52" s="31">
        <v>0.46765058880639998</v>
      </c>
      <c r="AO52" s="31">
        <v>0</v>
      </c>
      <c r="AP52" s="31">
        <v>34.982643253475686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16.33782218180281</v>
      </c>
      <c r="AW52" s="31">
        <v>2.8017036966761002</v>
      </c>
      <c r="AX52" s="31">
        <v>0</v>
      </c>
      <c r="AY52" s="31">
        <v>0</v>
      </c>
      <c r="AZ52" s="31">
        <v>19.211630265598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6.6269356657182232</v>
      </c>
      <c r="BG52" s="31">
        <v>0.77519495693459961</v>
      </c>
      <c r="BH52" s="31">
        <v>0</v>
      </c>
      <c r="BI52" s="31">
        <v>0</v>
      </c>
      <c r="BJ52" s="31">
        <v>5.6929772452206002</v>
      </c>
      <c r="BK52" s="34">
        <f>SUM(C52:BJ52)</f>
        <v>262.20213755249785</v>
      </c>
    </row>
    <row r="53" spans="1:67">
      <c r="A53" s="16"/>
      <c r="B53" s="22" t="s">
        <v>83</v>
      </c>
      <c r="C53" s="31">
        <f>SUM(C51:C52)</f>
        <v>0</v>
      </c>
      <c r="D53" s="31">
        <f t="shared" ref="D53:BK53" si="15">SUM(D51:D52)</f>
        <v>1.2613517873869999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1.9140949926895989</v>
      </c>
      <c r="I53" s="31">
        <f t="shared" si="15"/>
        <v>9.2397037225599998E-2</v>
      </c>
      <c r="J53" s="31">
        <f t="shared" si="15"/>
        <v>0</v>
      </c>
      <c r="K53" s="31">
        <f t="shared" si="15"/>
        <v>0</v>
      </c>
      <c r="L53" s="31">
        <f t="shared" si="15"/>
        <v>1.2036759526432996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1.567304658561198</v>
      </c>
      <c r="S53" s="31">
        <f t="shared" si="15"/>
        <v>0.21674117387090003</v>
      </c>
      <c r="T53" s="31">
        <f t="shared" si="15"/>
        <v>0</v>
      </c>
      <c r="U53" s="31">
        <f t="shared" si="15"/>
        <v>0</v>
      </c>
      <c r="V53" s="31">
        <f t="shared" si="15"/>
        <v>0.45831281906349997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48.754465131075065</v>
      </c>
      <c r="AC53" s="31">
        <f t="shared" si="15"/>
        <v>4.0569158161893997</v>
      </c>
      <c r="AD53" s="31">
        <f t="shared" si="15"/>
        <v>0.13934150741930001</v>
      </c>
      <c r="AE53" s="31">
        <f t="shared" si="15"/>
        <v>0</v>
      </c>
      <c r="AF53" s="31">
        <f t="shared" si="15"/>
        <v>58.738193931946398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56.463703531947303</v>
      </c>
      <c r="AM53" s="31">
        <f t="shared" si="15"/>
        <v>4.6074771649651014</v>
      </c>
      <c r="AN53" s="31">
        <f t="shared" si="15"/>
        <v>0.46765058880639998</v>
      </c>
      <c r="AO53" s="31">
        <f t="shared" si="15"/>
        <v>0</v>
      </c>
      <c r="AP53" s="31">
        <f t="shared" si="15"/>
        <v>35.817155314152288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18.14067389063251</v>
      </c>
      <c r="AW53" s="31">
        <f t="shared" si="15"/>
        <v>3.6795125811591003</v>
      </c>
      <c r="AX53" s="31">
        <f t="shared" si="15"/>
        <v>1.5837706153869999</v>
      </c>
      <c r="AY53" s="31">
        <f t="shared" si="15"/>
        <v>0</v>
      </c>
      <c r="AZ53" s="31">
        <f t="shared" si="15"/>
        <v>22.319666655822001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6.9938390552953233</v>
      </c>
      <c r="BG53" s="31">
        <f t="shared" si="15"/>
        <v>1.0920783018699995</v>
      </c>
      <c r="BH53" s="31">
        <f t="shared" si="15"/>
        <v>0</v>
      </c>
      <c r="BI53" s="31">
        <f t="shared" si="15"/>
        <v>0</v>
      </c>
      <c r="BJ53" s="31">
        <f t="shared" si="15"/>
        <v>6.3313841454137005</v>
      </c>
      <c r="BK53" s="31">
        <f t="shared" si="15"/>
        <v>275.89970665352206</v>
      </c>
    </row>
    <row r="54" spans="1:67" ht="2.25" customHeight="1">
      <c r="A54" s="16"/>
      <c r="B54" s="20"/>
      <c r="C54" s="67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8"/>
    </row>
    <row r="55" spans="1:67">
      <c r="A55" s="16" t="s">
        <v>4</v>
      </c>
      <c r="B55" s="19" t="s">
        <v>9</v>
      </c>
      <c r="C55" s="67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8"/>
    </row>
    <row r="56" spans="1:67">
      <c r="A56" s="16" t="s">
        <v>76</v>
      </c>
      <c r="B56" s="20" t="s">
        <v>18</v>
      </c>
      <c r="C56" s="67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8"/>
    </row>
    <row r="57" spans="1:67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32.0334</v>
      </c>
      <c r="AR57" s="35">
        <v>0</v>
      </c>
      <c r="AS57" s="35">
        <v>14.8552</v>
      </c>
      <c r="AT57" s="35">
        <v>0</v>
      </c>
      <c r="AU57" s="35">
        <v>9.4588000000000001</v>
      </c>
      <c r="AV57" s="35">
        <v>0</v>
      </c>
      <c r="AW57" s="35">
        <v>0</v>
      </c>
      <c r="AX57" s="35">
        <v>0</v>
      </c>
      <c r="AY57" s="35">
        <v>1.5445332730649446</v>
      </c>
      <c r="AZ57" s="35">
        <v>0</v>
      </c>
      <c r="BA57" s="35">
        <v>5.9055</v>
      </c>
      <c r="BB57" s="35">
        <v>0</v>
      </c>
      <c r="BC57" s="35">
        <v>0</v>
      </c>
      <c r="BD57" s="35">
        <v>1.8784000000000001</v>
      </c>
      <c r="BE57" s="35">
        <v>0</v>
      </c>
      <c r="BF57" s="35">
        <v>0</v>
      </c>
      <c r="BG57" s="35">
        <v>0.1938</v>
      </c>
      <c r="BH57" s="35">
        <v>0</v>
      </c>
      <c r="BI57" s="35">
        <v>0</v>
      </c>
      <c r="BJ57" s="35">
        <v>0</v>
      </c>
      <c r="BK57" s="34">
        <f>SUM(C57:BJ57)</f>
        <v>65.869633273064935</v>
      </c>
      <c r="BL57" s="38"/>
      <c r="BM57" s="44"/>
      <c r="BN57" s="44"/>
      <c r="BO57" s="44"/>
    </row>
    <row r="58" spans="1:67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32.0334</v>
      </c>
      <c r="AR58" s="31">
        <f t="shared" si="16"/>
        <v>0</v>
      </c>
      <c r="AS58" s="31">
        <f t="shared" si="16"/>
        <v>14.8552</v>
      </c>
      <c r="AT58" s="31">
        <f t="shared" si="16"/>
        <v>0</v>
      </c>
      <c r="AU58" s="31">
        <f t="shared" si="16"/>
        <v>9.4588000000000001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1.5445332730649446</v>
      </c>
      <c r="AZ58" s="31">
        <f t="shared" si="16"/>
        <v>0</v>
      </c>
      <c r="BA58" s="31">
        <f t="shared" si="16"/>
        <v>5.9055</v>
      </c>
      <c r="BB58" s="31">
        <f t="shared" si="16"/>
        <v>0</v>
      </c>
      <c r="BC58" s="31">
        <f t="shared" si="16"/>
        <v>0</v>
      </c>
      <c r="BD58" s="31">
        <f t="shared" si="16"/>
        <v>1.8784000000000001</v>
      </c>
      <c r="BE58" s="31">
        <f t="shared" si="16"/>
        <v>0</v>
      </c>
      <c r="BF58" s="31">
        <f t="shared" si="16"/>
        <v>0</v>
      </c>
      <c r="BG58" s="31">
        <f t="shared" si="16"/>
        <v>0.1938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65.869633273064935</v>
      </c>
    </row>
    <row r="59" spans="1:67">
      <c r="A59" s="16" t="s">
        <v>77</v>
      </c>
      <c r="B59" s="20" t="s">
        <v>19</v>
      </c>
      <c r="C59" s="67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8"/>
    </row>
    <row r="60" spans="1:67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32.0334</v>
      </c>
      <c r="AR62" s="33">
        <f t="shared" si="18"/>
        <v>0</v>
      </c>
      <c r="AS62" s="33">
        <f t="shared" si="18"/>
        <v>14.8552</v>
      </c>
      <c r="AT62" s="33">
        <f t="shared" si="18"/>
        <v>0</v>
      </c>
      <c r="AU62" s="33">
        <f t="shared" si="18"/>
        <v>9.4588000000000001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1.5445332730649446</v>
      </c>
      <c r="AZ62" s="33">
        <f t="shared" si="18"/>
        <v>0</v>
      </c>
      <c r="BA62" s="33">
        <f t="shared" si="18"/>
        <v>5.9055</v>
      </c>
      <c r="BB62" s="33">
        <f t="shared" si="18"/>
        <v>0</v>
      </c>
      <c r="BC62" s="33">
        <f t="shared" si="18"/>
        <v>0</v>
      </c>
      <c r="BD62" s="33">
        <f t="shared" si="18"/>
        <v>1.8784000000000001</v>
      </c>
      <c r="BE62" s="33">
        <f t="shared" si="18"/>
        <v>0</v>
      </c>
      <c r="BF62" s="33">
        <f t="shared" si="18"/>
        <v>0</v>
      </c>
      <c r="BG62" s="33">
        <f t="shared" si="18"/>
        <v>0.1938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65.869633273064935</v>
      </c>
      <c r="BL62" s="37"/>
      <c r="BM62" s="61"/>
    </row>
    <row r="63" spans="1:67" ht="4.5" customHeight="1">
      <c r="A63" s="16"/>
      <c r="B63" s="20"/>
      <c r="C63" s="67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8"/>
    </row>
    <row r="64" spans="1:67">
      <c r="A64" s="16" t="s">
        <v>20</v>
      </c>
      <c r="B64" s="19" t="s">
        <v>21</v>
      </c>
      <c r="C64" s="67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8"/>
    </row>
    <row r="65" spans="1:65">
      <c r="A65" s="16" t="s">
        <v>76</v>
      </c>
      <c r="B65" s="20" t="s">
        <v>22</v>
      </c>
      <c r="C65" s="67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8"/>
    </row>
    <row r="66" spans="1:65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>
      <c r="A68" s="16"/>
      <c r="B68" s="24"/>
      <c r="C68" s="67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8"/>
    </row>
    <row r="69" spans="1:65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160.79698132361122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50.14244466454663</v>
      </c>
      <c r="I69" s="39">
        <f t="shared" si="20"/>
        <v>441.07207839873269</v>
      </c>
      <c r="J69" s="39">
        <f t="shared" si="20"/>
        <v>207.4465713547726</v>
      </c>
      <c r="K69" s="39">
        <f t="shared" si="20"/>
        <v>0</v>
      </c>
      <c r="L69" s="39">
        <f t="shared" si="20"/>
        <v>121.11487336860938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32.17178008892305</v>
      </c>
      <c r="S69" s="39">
        <f t="shared" si="20"/>
        <v>101.41881710986738</v>
      </c>
      <c r="T69" s="39">
        <f t="shared" si="20"/>
        <v>238.35696928231846</v>
      </c>
      <c r="U69" s="39">
        <f t="shared" si="20"/>
        <v>0</v>
      </c>
      <c r="V69" s="39">
        <f t="shared" si="20"/>
        <v>16.634089491951499</v>
      </c>
      <c r="W69" s="39">
        <f t="shared" si="20"/>
        <v>0</v>
      </c>
      <c r="X69" s="39">
        <f t="shared" si="20"/>
        <v>1.92651612E-5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452.93736709560926</v>
      </c>
      <c r="AC69" s="39">
        <f t="shared" si="20"/>
        <v>158.32896469011274</v>
      </c>
      <c r="AD69" s="39">
        <f t="shared" si="20"/>
        <v>25.735859517902501</v>
      </c>
      <c r="AE69" s="39">
        <f t="shared" si="20"/>
        <v>0</v>
      </c>
      <c r="AF69" s="39">
        <f t="shared" si="20"/>
        <v>482.49010615717441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477.86119834022725</v>
      </c>
      <c r="AM69" s="39">
        <f t="shared" si="20"/>
        <v>71.763337807063493</v>
      </c>
      <c r="AN69" s="39">
        <f t="shared" si="20"/>
        <v>376.97404594018622</v>
      </c>
      <c r="AO69" s="39">
        <f t="shared" si="20"/>
        <v>0</v>
      </c>
      <c r="AP69" s="39">
        <f t="shared" si="20"/>
        <v>249.9385893926455</v>
      </c>
      <c r="AQ69" s="39">
        <f t="shared" si="20"/>
        <v>32.0334</v>
      </c>
      <c r="AR69" s="39">
        <f t="shared" si="20"/>
        <v>0</v>
      </c>
      <c r="AS69" s="39">
        <f t="shared" si="20"/>
        <v>14.8552</v>
      </c>
      <c r="AT69" s="39">
        <f t="shared" si="20"/>
        <v>0</v>
      </c>
      <c r="AU69" s="39">
        <f t="shared" si="20"/>
        <v>9.4588000000000001</v>
      </c>
      <c r="AV69" s="39">
        <f t="shared" si="20"/>
        <v>517.16102866565939</v>
      </c>
      <c r="AW69" s="39">
        <f t="shared" si="20"/>
        <v>203.47506026089886</v>
      </c>
      <c r="AX69" s="39">
        <f t="shared" si="20"/>
        <v>30.1169516239027</v>
      </c>
      <c r="AY69" s="39">
        <f t="shared" si="20"/>
        <v>1.5445332730649446</v>
      </c>
      <c r="AZ69" s="39">
        <f t="shared" si="20"/>
        <v>277.0032748376783</v>
      </c>
      <c r="BA69" s="39">
        <f t="shared" si="20"/>
        <v>5.9055</v>
      </c>
      <c r="BB69" s="39">
        <f t="shared" si="20"/>
        <v>0</v>
      </c>
      <c r="BC69" s="39">
        <f t="shared" si="20"/>
        <v>0</v>
      </c>
      <c r="BD69" s="39">
        <f t="shared" si="20"/>
        <v>1.8784000000000001</v>
      </c>
      <c r="BE69" s="39">
        <f t="shared" si="20"/>
        <v>0</v>
      </c>
      <c r="BF69" s="39">
        <f t="shared" si="20"/>
        <v>129.21872818232535</v>
      </c>
      <c r="BG69" s="39">
        <f t="shared" si="20"/>
        <v>23.9123541783391</v>
      </c>
      <c r="BH69" s="39">
        <f t="shared" si="20"/>
        <v>14.878176327160702</v>
      </c>
      <c r="BI69" s="39">
        <f t="shared" si="20"/>
        <v>0</v>
      </c>
      <c r="BJ69" s="39">
        <f t="shared" si="20"/>
        <v>36.640465164738202</v>
      </c>
      <c r="BK69" s="39">
        <f>BK28+BK47+BK53+BK62+BK67</f>
        <v>4963.2659658031835</v>
      </c>
      <c r="BL69" s="37"/>
      <c r="BM69" s="44"/>
    </row>
    <row r="70" spans="1:65" ht="4.5" customHeight="1">
      <c r="A70" s="16"/>
      <c r="B70" s="25"/>
      <c r="C70" s="64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6"/>
    </row>
    <row r="71" spans="1:65" ht="14.25" customHeight="1">
      <c r="A71" s="16" t="s">
        <v>5</v>
      </c>
      <c r="B71" s="26" t="s">
        <v>24</v>
      </c>
      <c r="C71" s="64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6"/>
    </row>
    <row r="72" spans="1:65">
      <c r="A72" s="16"/>
      <c r="B72" s="29" t="s">
        <v>112</v>
      </c>
      <c r="C72" s="35">
        <v>0</v>
      </c>
      <c r="D72" s="35">
        <v>0.65479980161289997</v>
      </c>
      <c r="E72" s="35">
        <v>0</v>
      </c>
      <c r="F72" s="35">
        <v>0</v>
      </c>
      <c r="G72" s="35">
        <v>0</v>
      </c>
      <c r="H72" s="35">
        <v>0.63247134508490044</v>
      </c>
      <c r="I72" s="35">
        <v>5.0803411612900001E-2</v>
      </c>
      <c r="J72" s="35">
        <v>0</v>
      </c>
      <c r="K72" s="35">
        <v>0</v>
      </c>
      <c r="L72" s="35">
        <v>4.8947302483799998E-2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0.35328969795760035</v>
      </c>
      <c r="S72" s="35">
        <v>0</v>
      </c>
      <c r="T72" s="35">
        <v>0</v>
      </c>
      <c r="U72" s="35">
        <v>0</v>
      </c>
      <c r="V72" s="35">
        <v>0.21248633025790001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11.841453776089091</v>
      </c>
      <c r="AC72" s="35">
        <v>8.4194750579899974E-2</v>
      </c>
      <c r="AD72" s="35">
        <v>0</v>
      </c>
      <c r="AE72" s="35">
        <v>0</v>
      </c>
      <c r="AF72" s="35">
        <v>1.9891252755784004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8.7747451531192713</v>
      </c>
      <c r="AM72" s="35">
        <v>0.1575475612901</v>
      </c>
      <c r="AN72" s="35">
        <v>0</v>
      </c>
      <c r="AO72" s="35">
        <v>0</v>
      </c>
      <c r="AP72" s="35">
        <v>0.20031877074170001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4.0809009663519182</v>
      </c>
      <c r="AW72" s="35">
        <v>6.0310350902899997E-2</v>
      </c>
      <c r="AX72" s="35">
        <v>0</v>
      </c>
      <c r="AY72" s="35">
        <v>0</v>
      </c>
      <c r="AZ72" s="35">
        <v>1.3981252136117004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1.4650896821890951</v>
      </c>
      <c r="BG72" s="35">
        <v>3.7990567095000003E-3</v>
      </c>
      <c r="BH72" s="35">
        <v>0</v>
      </c>
      <c r="BI72" s="35">
        <v>0</v>
      </c>
      <c r="BJ72" s="35">
        <v>0</v>
      </c>
      <c r="BK72" s="34">
        <f>SUM(C72:BJ72)</f>
        <v>32.008408446173576</v>
      </c>
      <c r="BL72" s="37"/>
      <c r="BM72" s="44"/>
    </row>
    <row r="73" spans="1:65" ht="13.5" thickBot="1">
      <c r="A73" s="27"/>
      <c r="B73" s="22" t="s">
        <v>83</v>
      </c>
      <c r="C73" s="31">
        <f t="shared" ref="C73:BJ73" si="21">SUM(C72)</f>
        <v>0</v>
      </c>
      <c r="D73" s="31">
        <f t="shared" si="21"/>
        <v>0.65479980161289997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0.63247134508490044</v>
      </c>
      <c r="I73" s="31">
        <f t="shared" si="21"/>
        <v>5.0803411612900001E-2</v>
      </c>
      <c r="J73" s="31">
        <f t="shared" si="21"/>
        <v>0</v>
      </c>
      <c r="K73" s="31">
        <f t="shared" si="21"/>
        <v>0</v>
      </c>
      <c r="L73" s="31">
        <f t="shared" si="21"/>
        <v>4.8947302483799998E-2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0.35328969795760035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0.21248633025790001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11.841453776089091</v>
      </c>
      <c r="AC73" s="31">
        <f t="shared" si="21"/>
        <v>8.4194750579899974E-2</v>
      </c>
      <c r="AD73" s="31">
        <f t="shared" si="21"/>
        <v>0</v>
      </c>
      <c r="AE73" s="31">
        <f t="shared" si="21"/>
        <v>0</v>
      </c>
      <c r="AF73" s="31">
        <f t="shared" si="21"/>
        <v>1.9891252755784004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8.7747451531192713</v>
      </c>
      <c r="AM73" s="31">
        <f t="shared" si="21"/>
        <v>0.1575475612901</v>
      </c>
      <c r="AN73" s="31">
        <f t="shared" si="21"/>
        <v>0</v>
      </c>
      <c r="AO73" s="31">
        <f t="shared" si="21"/>
        <v>0</v>
      </c>
      <c r="AP73" s="31">
        <f t="shared" si="21"/>
        <v>0.20031877074170001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4.0809009663519182</v>
      </c>
      <c r="AW73" s="31">
        <f t="shared" si="21"/>
        <v>6.0310350902899997E-2</v>
      </c>
      <c r="AX73" s="31">
        <f t="shared" si="21"/>
        <v>0</v>
      </c>
      <c r="AY73" s="31">
        <f t="shared" si="21"/>
        <v>0</v>
      </c>
      <c r="AZ73" s="31">
        <f t="shared" si="21"/>
        <v>1.3981252136117004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1.4650896821890951</v>
      </c>
      <c r="BG73" s="31">
        <f t="shared" si="21"/>
        <v>3.7990567095000003E-3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32.008408446173576</v>
      </c>
    </row>
    <row r="74" spans="1:65" ht="6" customHeight="1">
      <c r="A74" s="4"/>
      <c r="B74" s="18"/>
    </row>
    <row r="75" spans="1:65">
      <c r="A75" s="4"/>
      <c r="B75" s="4" t="s">
        <v>122</v>
      </c>
      <c r="L75" s="17" t="s">
        <v>37</v>
      </c>
      <c r="BK75" s="37"/>
    </row>
    <row r="76" spans="1:65">
      <c r="A76" s="4"/>
      <c r="B76" s="4" t="s">
        <v>123</v>
      </c>
      <c r="L76" s="4" t="s">
        <v>29</v>
      </c>
    </row>
    <row r="77" spans="1:65">
      <c r="L77" s="4" t="s">
        <v>30</v>
      </c>
      <c r="BK77" s="46"/>
    </row>
    <row r="78" spans="1:65">
      <c r="B78" s="4" t="s">
        <v>32</v>
      </c>
      <c r="L78" s="4" t="s">
        <v>98</v>
      </c>
      <c r="BK78" s="44"/>
    </row>
    <row r="79" spans="1:65">
      <c r="B79" s="4" t="s">
        <v>33</v>
      </c>
      <c r="L79" s="4" t="s">
        <v>100</v>
      </c>
      <c r="BK79" s="44"/>
    </row>
    <row r="80" spans="1:65">
      <c r="B80" s="4"/>
      <c r="L80" s="4" t="s">
        <v>31</v>
      </c>
      <c r="BK80" s="44"/>
    </row>
    <row r="81" spans="2:63">
      <c r="BK81" s="44"/>
    </row>
    <row r="82" spans="2:63">
      <c r="BK82" s="38"/>
    </row>
    <row r="83" spans="2:63">
      <c r="BK83" s="44"/>
    </row>
    <row r="88" spans="2:63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L49"/>
  <sheetViews>
    <sheetView tabSelected="1" workbookViewId="0"/>
  </sheetViews>
  <sheetFormatPr defaultRowHeight="12.75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>
      <c r="B2" s="89" t="s">
        <v>130</v>
      </c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2:12" ht="17.25" customHeight="1">
      <c r="B3" s="89" t="s">
        <v>113</v>
      </c>
      <c r="C3" s="90"/>
      <c r="D3" s="90"/>
      <c r="E3" s="90"/>
      <c r="F3" s="90"/>
      <c r="G3" s="90"/>
      <c r="H3" s="90"/>
      <c r="I3" s="90"/>
      <c r="J3" s="90"/>
      <c r="K3" s="90"/>
      <c r="L3" s="91"/>
    </row>
    <row r="4" spans="2:12" ht="30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>
      <c r="B5" s="50">
        <v>1</v>
      </c>
      <c r="C5" s="51" t="s">
        <v>39</v>
      </c>
      <c r="D5" s="52">
        <v>0</v>
      </c>
      <c r="E5" s="52">
        <v>0</v>
      </c>
      <c r="F5" s="52">
        <v>0.23916832377289993</v>
      </c>
      <c r="G5" s="52">
        <v>6.8282877740000001E-3</v>
      </c>
      <c r="H5" s="52">
        <v>0</v>
      </c>
      <c r="I5" s="52" t="s">
        <v>131</v>
      </c>
      <c r="J5" s="53">
        <v>0</v>
      </c>
      <c r="K5" s="53">
        <f>SUM(D5:J5)</f>
        <v>0.24599661154689992</v>
      </c>
      <c r="L5" s="52">
        <v>0</v>
      </c>
    </row>
    <row r="6" spans="2:12">
      <c r="B6" s="50">
        <v>2</v>
      </c>
      <c r="C6" s="54" t="s">
        <v>40</v>
      </c>
      <c r="D6" s="52">
        <v>3.6225242010292984</v>
      </c>
      <c r="E6" s="52">
        <v>2.9573600550942012</v>
      </c>
      <c r="F6" s="52">
        <v>28.188400683902437</v>
      </c>
      <c r="G6" s="52">
        <v>2.2491368159774043</v>
      </c>
      <c r="H6" s="52">
        <v>0</v>
      </c>
      <c r="I6" s="52">
        <v>0.32579999999999998</v>
      </c>
      <c r="J6" s="53">
        <v>0</v>
      </c>
      <c r="K6" s="53">
        <f t="shared" ref="K6:K41" si="0">SUM(D6:J6)</f>
        <v>37.343221756003338</v>
      </c>
      <c r="L6" s="52">
        <v>0.27133377750729981</v>
      </c>
    </row>
    <row r="7" spans="2:12">
      <c r="B7" s="50">
        <v>3</v>
      </c>
      <c r="C7" s="51" t="s">
        <v>41</v>
      </c>
      <c r="D7" s="52">
        <v>0</v>
      </c>
      <c r="E7" s="52">
        <v>0</v>
      </c>
      <c r="F7" s="52">
        <v>0.60024850735199986</v>
      </c>
      <c r="G7" s="52">
        <v>9.5639906128999995E-3</v>
      </c>
      <c r="H7" s="52">
        <v>0</v>
      </c>
      <c r="I7" s="52">
        <v>3.5000000000000001E-3</v>
      </c>
      <c r="J7" s="53">
        <v>0</v>
      </c>
      <c r="K7" s="53">
        <f t="shared" si="0"/>
        <v>0.61331249796489984</v>
      </c>
      <c r="L7" s="52">
        <v>6.3845714773899997E-2</v>
      </c>
    </row>
    <row r="8" spans="2:12">
      <c r="B8" s="50">
        <v>4</v>
      </c>
      <c r="C8" s="54" t="s">
        <v>42</v>
      </c>
      <c r="D8" s="52">
        <v>6.4333539745139001</v>
      </c>
      <c r="E8" s="52">
        <v>0.57301303832100003</v>
      </c>
      <c r="F8" s="52">
        <v>13.228961483595583</v>
      </c>
      <c r="G8" s="52">
        <v>2.7679247163811991</v>
      </c>
      <c r="H8" s="52">
        <v>0</v>
      </c>
      <c r="I8" s="52">
        <v>0.1704</v>
      </c>
      <c r="J8" s="53">
        <v>0</v>
      </c>
      <c r="K8" s="53">
        <f t="shared" si="0"/>
        <v>23.173653212811683</v>
      </c>
      <c r="L8" s="52">
        <v>0.42981680557149982</v>
      </c>
    </row>
    <row r="9" spans="2:12">
      <c r="B9" s="50">
        <v>5</v>
      </c>
      <c r="C9" s="54" t="s">
        <v>43</v>
      </c>
      <c r="D9" s="52">
        <v>1.3932345358354996</v>
      </c>
      <c r="E9" s="52">
        <v>1.5194042502214</v>
      </c>
      <c r="F9" s="52">
        <v>42.233712098881917</v>
      </c>
      <c r="G9" s="52">
        <v>7.565966375085222</v>
      </c>
      <c r="H9" s="52">
        <v>0</v>
      </c>
      <c r="I9" s="52">
        <v>0.83129999999999993</v>
      </c>
      <c r="J9" s="53">
        <v>0</v>
      </c>
      <c r="K9" s="53">
        <f t="shared" si="0"/>
        <v>53.543617260024043</v>
      </c>
      <c r="L9" s="52">
        <v>0.6459243712770999</v>
      </c>
    </row>
    <row r="10" spans="2:12">
      <c r="B10" s="50">
        <v>6</v>
      </c>
      <c r="C10" s="54" t="s">
        <v>44</v>
      </c>
      <c r="D10" s="52">
        <v>64.756461588708618</v>
      </c>
      <c r="E10" s="52">
        <v>1.5522888023858001</v>
      </c>
      <c r="F10" s="52">
        <v>16.381491741368396</v>
      </c>
      <c r="G10" s="52">
        <v>1.7453225305766986</v>
      </c>
      <c r="H10" s="52">
        <v>0</v>
      </c>
      <c r="I10" s="52">
        <v>0.14629999999999999</v>
      </c>
      <c r="J10" s="53">
        <v>0</v>
      </c>
      <c r="K10" s="53">
        <f t="shared" si="0"/>
        <v>84.581864663039511</v>
      </c>
      <c r="L10" s="52">
        <v>0.28786315364169995</v>
      </c>
    </row>
    <row r="11" spans="2:12">
      <c r="B11" s="50">
        <v>7</v>
      </c>
      <c r="C11" s="54" t="s">
        <v>45</v>
      </c>
      <c r="D11" s="52">
        <v>27.70367109770519</v>
      </c>
      <c r="E11" s="52">
        <v>10.122411826215297</v>
      </c>
      <c r="F11" s="52">
        <v>35.062967324526994</v>
      </c>
      <c r="G11" s="52">
        <v>9.6651784916704973</v>
      </c>
      <c r="H11" s="52">
        <v>0</v>
      </c>
      <c r="I11" s="52" t="s">
        <v>131</v>
      </c>
      <c r="J11" s="53">
        <v>0</v>
      </c>
      <c r="K11" s="53">
        <f t="shared" si="0"/>
        <v>82.554228740117992</v>
      </c>
      <c r="L11" s="52">
        <v>0.42587904208809985</v>
      </c>
    </row>
    <row r="12" spans="2:1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 t="s">
        <v>131</v>
      </c>
      <c r="J12" s="53">
        <v>0</v>
      </c>
      <c r="K12" s="53">
        <f t="shared" si="0"/>
        <v>0</v>
      </c>
      <c r="L12" s="52">
        <v>0</v>
      </c>
    </row>
    <row r="13" spans="2:1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 t="s">
        <v>131</v>
      </c>
      <c r="J13" s="53">
        <v>0</v>
      </c>
      <c r="K13" s="53">
        <f t="shared" si="0"/>
        <v>0</v>
      </c>
      <c r="L13" s="52">
        <v>0</v>
      </c>
    </row>
    <row r="14" spans="2:12">
      <c r="B14" s="50">
        <v>10</v>
      </c>
      <c r="C14" s="54" t="s">
        <v>48</v>
      </c>
      <c r="D14" s="52">
        <v>8.5751676257900006E-2</v>
      </c>
      <c r="E14" s="52">
        <v>0.62903496916079993</v>
      </c>
      <c r="F14" s="52">
        <v>9.0450038570229143</v>
      </c>
      <c r="G14" s="52">
        <v>1.6051473604140007</v>
      </c>
      <c r="H14" s="52">
        <v>0</v>
      </c>
      <c r="I14" s="52">
        <v>0.1051</v>
      </c>
      <c r="J14" s="53">
        <v>0</v>
      </c>
      <c r="K14" s="53">
        <f t="shared" si="0"/>
        <v>11.470037862855616</v>
      </c>
      <c r="L14" s="52">
        <v>0.30970307712560008</v>
      </c>
    </row>
    <row r="15" spans="2:12">
      <c r="B15" s="50">
        <v>11</v>
      </c>
      <c r="C15" s="54" t="s">
        <v>49</v>
      </c>
      <c r="D15" s="52">
        <v>161.35121547537631</v>
      </c>
      <c r="E15" s="52">
        <v>16.001838978664804</v>
      </c>
      <c r="F15" s="52">
        <v>108.28429806947442</v>
      </c>
      <c r="G15" s="52">
        <v>13.292304509015322</v>
      </c>
      <c r="H15" s="52">
        <v>0</v>
      </c>
      <c r="I15" s="52">
        <v>0.77889999999999993</v>
      </c>
      <c r="J15" s="53">
        <v>0</v>
      </c>
      <c r="K15" s="53">
        <f t="shared" si="0"/>
        <v>299.70855703253085</v>
      </c>
      <c r="L15" s="52">
        <v>1.7537854069388958</v>
      </c>
    </row>
    <row r="16" spans="2:12">
      <c r="B16" s="50">
        <v>12</v>
      </c>
      <c r="C16" s="54" t="s">
        <v>50</v>
      </c>
      <c r="D16" s="52">
        <v>102.58641749799433</v>
      </c>
      <c r="E16" s="52">
        <v>5.6957588075436005</v>
      </c>
      <c r="F16" s="52">
        <v>52.200157673334047</v>
      </c>
      <c r="G16" s="52">
        <v>7.0524181604874201</v>
      </c>
      <c r="H16" s="52">
        <v>0</v>
      </c>
      <c r="I16" s="52">
        <v>0.58399999999999996</v>
      </c>
      <c r="J16" s="53">
        <v>0</v>
      </c>
      <c r="K16" s="53">
        <f t="shared" si="0"/>
        <v>168.1187521393594</v>
      </c>
      <c r="L16" s="52">
        <v>0.89676028924829998</v>
      </c>
    </row>
    <row r="17" spans="2:12">
      <c r="B17" s="50">
        <v>13</v>
      </c>
      <c r="C17" s="54" t="s">
        <v>51</v>
      </c>
      <c r="D17" s="52">
        <v>0.11307108648320002</v>
      </c>
      <c r="E17" s="52">
        <v>0.40559856699910013</v>
      </c>
      <c r="F17" s="52">
        <v>18.6670216273764</v>
      </c>
      <c r="G17" s="52">
        <v>1.5898306528342996</v>
      </c>
      <c r="H17" s="52">
        <v>0</v>
      </c>
      <c r="I17" s="52">
        <v>4.7899999999999998E-2</v>
      </c>
      <c r="J17" s="53">
        <v>0</v>
      </c>
      <c r="K17" s="53">
        <f t="shared" si="0"/>
        <v>20.823421933692998</v>
      </c>
      <c r="L17" s="52">
        <v>0.26079334047870001</v>
      </c>
    </row>
    <row r="18" spans="2:12">
      <c r="B18" s="50">
        <v>14</v>
      </c>
      <c r="C18" s="54" t="s">
        <v>52</v>
      </c>
      <c r="D18" s="52">
        <v>0.21326992932209998</v>
      </c>
      <c r="E18" s="52">
        <v>0.17408430383800003</v>
      </c>
      <c r="F18" s="52">
        <v>10.172722745592596</v>
      </c>
      <c r="G18" s="52">
        <v>1.2998368942538998</v>
      </c>
      <c r="H18" s="52">
        <v>0</v>
      </c>
      <c r="I18" s="52">
        <v>8.9999999999999993E-3</v>
      </c>
      <c r="J18" s="53">
        <v>0</v>
      </c>
      <c r="K18" s="53">
        <f t="shared" si="0"/>
        <v>11.868913873006596</v>
      </c>
      <c r="L18" s="52">
        <v>5.8056945321399996E-2</v>
      </c>
    </row>
    <row r="19" spans="2:12">
      <c r="B19" s="50">
        <v>15</v>
      </c>
      <c r="C19" s="54" t="s">
        <v>53</v>
      </c>
      <c r="D19" s="52">
        <v>2.5504785600297986</v>
      </c>
      <c r="E19" s="52">
        <v>0.57887098796389991</v>
      </c>
      <c r="F19" s="52">
        <v>33.383788474003012</v>
      </c>
      <c r="G19" s="52">
        <v>3.8513482730418027</v>
      </c>
      <c r="H19" s="52">
        <v>0</v>
      </c>
      <c r="I19" s="52">
        <v>1.8200000000000001E-2</v>
      </c>
      <c r="J19" s="53">
        <v>0</v>
      </c>
      <c r="K19" s="53">
        <f t="shared" si="0"/>
        <v>40.382686295038511</v>
      </c>
      <c r="L19" s="52">
        <v>0.33854393308900016</v>
      </c>
    </row>
    <row r="20" spans="2:12">
      <c r="B20" s="50">
        <v>16</v>
      </c>
      <c r="C20" s="54" t="s">
        <v>54</v>
      </c>
      <c r="D20" s="52">
        <v>332.66496555062787</v>
      </c>
      <c r="E20" s="52">
        <v>52.90304987172366</v>
      </c>
      <c r="F20" s="52">
        <v>158.73242512897176</v>
      </c>
      <c r="G20" s="52">
        <v>19.469143165839068</v>
      </c>
      <c r="H20" s="52">
        <v>0</v>
      </c>
      <c r="I20" s="52">
        <v>2.2346000000000004</v>
      </c>
      <c r="J20" s="53">
        <v>0</v>
      </c>
      <c r="K20" s="53">
        <f t="shared" si="0"/>
        <v>566.00418371716239</v>
      </c>
      <c r="L20" s="52">
        <v>2.0289292681600894</v>
      </c>
    </row>
    <row r="21" spans="2:12">
      <c r="B21" s="50">
        <v>17</v>
      </c>
      <c r="C21" s="54" t="s">
        <v>55</v>
      </c>
      <c r="D21" s="52">
        <v>171.44890212596457</v>
      </c>
      <c r="E21" s="52">
        <v>15.462514703029402</v>
      </c>
      <c r="F21" s="52">
        <v>42.972806989600954</v>
      </c>
      <c r="G21" s="52">
        <v>6.3691060035841085</v>
      </c>
      <c r="H21" s="52">
        <v>0</v>
      </c>
      <c r="I21" s="52">
        <v>0.47170000000000001</v>
      </c>
      <c r="J21" s="53">
        <v>0</v>
      </c>
      <c r="K21" s="53">
        <f t="shared" si="0"/>
        <v>236.72502982217904</v>
      </c>
      <c r="L21" s="52">
        <v>0.60767860876160007</v>
      </c>
    </row>
    <row r="22" spans="2:1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 t="s">
        <v>131</v>
      </c>
      <c r="J22" s="53">
        <v>0</v>
      </c>
      <c r="K22" s="53">
        <f t="shared" si="0"/>
        <v>0</v>
      </c>
      <c r="L22" s="52">
        <v>0</v>
      </c>
    </row>
    <row r="23" spans="2:12">
      <c r="B23" s="50">
        <v>19</v>
      </c>
      <c r="C23" s="54" t="s">
        <v>57</v>
      </c>
      <c r="D23" s="52">
        <v>17.041595153405691</v>
      </c>
      <c r="E23" s="52">
        <v>19.19026184010972</v>
      </c>
      <c r="F23" s="52">
        <v>97.564304339052342</v>
      </c>
      <c r="G23" s="52">
        <v>16.603802000387851</v>
      </c>
      <c r="H23" s="52">
        <v>0</v>
      </c>
      <c r="I23" s="52">
        <v>1.4157</v>
      </c>
      <c r="J23" s="53">
        <v>0</v>
      </c>
      <c r="K23" s="53">
        <f t="shared" si="0"/>
        <v>151.81566333295558</v>
      </c>
      <c r="L23" s="52">
        <v>0.83456144417170164</v>
      </c>
    </row>
    <row r="24" spans="2:12">
      <c r="B24" s="50">
        <v>20</v>
      </c>
      <c r="C24" s="54" t="s">
        <v>58</v>
      </c>
      <c r="D24" s="52">
        <v>557.963281333341</v>
      </c>
      <c r="E24" s="52">
        <v>136.16509851458457</v>
      </c>
      <c r="F24" s="52">
        <v>895.2217929509867</v>
      </c>
      <c r="G24" s="52">
        <v>75.938669099143127</v>
      </c>
      <c r="H24" s="52">
        <v>0</v>
      </c>
      <c r="I24" s="52">
        <v>44.57633327306494</v>
      </c>
      <c r="J24" s="53">
        <v>0</v>
      </c>
      <c r="K24" s="53">
        <f t="shared" si="0"/>
        <v>1709.8651751711204</v>
      </c>
      <c r="L24" s="52">
        <v>10.48787890449408</v>
      </c>
    </row>
    <row r="25" spans="2:12">
      <c r="B25" s="50">
        <v>21</v>
      </c>
      <c r="C25" s="51" t="s">
        <v>59</v>
      </c>
      <c r="D25" s="52">
        <v>0</v>
      </c>
      <c r="E25" s="52">
        <v>1.877518064E-4</v>
      </c>
      <c r="F25" s="52">
        <v>0.41786054915610005</v>
      </c>
      <c r="G25" s="52">
        <v>7.8884621032099991E-2</v>
      </c>
      <c r="H25" s="52">
        <v>0</v>
      </c>
      <c r="I25" s="52" t="s">
        <v>131</v>
      </c>
      <c r="J25" s="53">
        <v>0</v>
      </c>
      <c r="K25" s="53">
        <f t="shared" si="0"/>
        <v>0.49693292199460004</v>
      </c>
      <c r="L25" s="52">
        <v>2.167741E-7</v>
      </c>
    </row>
    <row r="26" spans="2:12">
      <c r="B26" s="50">
        <v>22</v>
      </c>
      <c r="C26" s="54" t="s">
        <v>60</v>
      </c>
      <c r="D26" s="52">
        <v>2.2603989064500001E-2</v>
      </c>
      <c r="E26" s="52">
        <v>3.8919879031999996E-3</v>
      </c>
      <c r="F26" s="52">
        <v>1.0563090497636991</v>
      </c>
      <c r="G26" s="52">
        <v>8.0517458705999991E-3</v>
      </c>
      <c r="H26" s="52">
        <v>0</v>
      </c>
      <c r="I26" s="52">
        <v>0.29049999999999998</v>
      </c>
      <c r="J26" s="53">
        <v>0</v>
      </c>
      <c r="K26" s="53">
        <f t="shared" si="0"/>
        <v>1.3813567726019991</v>
      </c>
      <c r="L26" s="52">
        <v>1.2016790096199997E-2</v>
      </c>
    </row>
    <row r="27" spans="2:12">
      <c r="B27" s="50">
        <v>23</v>
      </c>
      <c r="C27" s="51" t="s">
        <v>61</v>
      </c>
      <c r="D27" s="52">
        <v>0</v>
      </c>
      <c r="E27" s="52">
        <v>1.32594516E-5</v>
      </c>
      <c r="F27" s="52">
        <v>1.0298322580000001E-3</v>
      </c>
      <c r="G27" s="52">
        <v>0</v>
      </c>
      <c r="H27" s="52">
        <v>0</v>
      </c>
      <c r="I27" s="52" t="s">
        <v>131</v>
      </c>
      <c r="J27" s="53">
        <v>0</v>
      </c>
      <c r="K27" s="53">
        <f t="shared" si="0"/>
        <v>1.0430917096000002E-3</v>
      </c>
      <c r="L27" s="52">
        <v>3.0665905159999998E-3</v>
      </c>
    </row>
    <row r="28" spans="2:12">
      <c r="B28" s="50">
        <v>24</v>
      </c>
      <c r="C28" s="51" t="s">
        <v>62</v>
      </c>
      <c r="D28" s="52">
        <v>0.20625968448349999</v>
      </c>
      <c r="E28" s="52">
        <v>2.2035340645E-3</v>
      </c>
      <c r="F28" s="52">
        <v>2.6294037195720006</v>
      </c>
      <c r="G28" s="52">
        <v>4.9860675225600004E-2</v>
      </c>
      <c r="H28" s="52">
        <v>0</v>
      </c>
      <c r="I28" s="52">
        <v>0.1235</v>
      </c>
      <c r="J28" s="53">
        <v>0</v>
      </c>
      <c r="K28" s="53">
        <f t="shared" si="0"/>
        <v>3.0112276133456004</v>
      </c>
      <c r="L28" s="52">
        <v>1.72264712579E-2</v>
      </c>
    </row>
    <row r="29" spans="2:12">
      <c r="B29" s="50">
        <v>25</v>
      </c>
      <c r="C29" s="54" t="s">
        <v>63</v>
      </c>
      <c r="D29" s="52">
        <v>165.39905220692594</v>
      </c>
      <c r="E29" s="52">
        <v>6.7873416770837975</v>
      </c>
      <c r="F29" s="52">
        <v>201.55154278353129</v>
      </c>
      <c r="G29" s="52">
        <v>16.456313983310537</v>
      </c>
      <c r="H29" s="52">
        <v>0</v>
      </c>
      <c r="I29" s="52">
        <v>2.5771000000000002</v>
      </c>
      <c r="J29" s="53">
        <v>0</v>
      </c>
      <c r="K29" s="53">
        <f t="shared" si="0"/>
        <v>392.77135065085156</v>
      </c>
      <c r="L29" s="52">
        <v>1.5418807311731964</v>
      </c>
    </row>
    <row r="30" spans="2:12">
      <c r="B30" s="50">
        <v>26</v>
      </c>
      <c r="C30" s="54" t="s">
        <v>64</v>
      </c>
      <c r="D30" s="52">
        <v>13.901020771727405</v>
      </c>
      <c r="E30" s="52">
        <v>2.4139880766041006</v>
      </c>
      <c r="F30" s="52">
        <v>36.257967047537164</v>
      </c>
      <c r="G30" s="52">
        <v>7.4908694996989107</v>
      </c>
      <c r="H30" s="52">
        <v>0</v>
      </c>
      <c r="I30" s="52">
        <v>0.69680000000000009</v>
      </c>
      <c r="J30" s="53">
        <v>0</v>
      </c>
      <c r="K30" s="53">
        <f t="shared" si="0"/>
        <v>60.760645395567579</v>
      </c>
      <c r="L30" s="52">
        <v>0.5305321958914998</v>
      </c>
    </row>
    <row r="31" spans="2:12">
      <c r="B31" s="50">
        <v>27</v>
      </c>
      <c r="C31" s="54" t="s">
        <v>15</v>
      </c>
      <c r="D31" s="52">
        <v>0.46210526190310003</v>
      </c>
      <c r="E31" s="52">
        <v>0.1010306537096</v>
      </c>
      <c r="F31" s="52">
        <v>2.4657079615092004</v>
      </c>
      <c r="G31" s="52">
        <v>0.15982444674140003</v>
      </c>
      <c r="H31" s="52">
        <v>0</v>
      </c>
      <c r="I31" s="52">
        <v>0.99250000000000005</v>
      </c>
      <c r="J31" s="53">
        <v>0</v>
      </c>
      <c r="K31" s="53">
        <f t="shared" si="0"/>
        <v>4.1811683238633002</v>
      </c>
      <c r="L31" s="52">
        <v>6.1968534548100002E-2</v>
      </c>
    </row>
    <row r="32" spans="2:12">
      <c r="B32" s="50">
        <v>28</v>
      </c>
      <c r="C32" s="54" t="s">
        <v>65</v>
      </c>
      <c r="D32" s="52">
        <v>4.28313052579E-2</v>
      </c>
      <c r="E32" s="52">
        <v>1.7505054515E-3</v>
      </c>
      <c r="F32" s="52">
        <v>0.98213214005519989</v>
      </c>
      <c r="G32" s="52">
        <v>4.9265946579799991E-2</v>
      </c>
      <c r="H32" s="52">
        <v>0</v>
      </c>
      <c r="I32" s="52" t="s">
        <v>131</v>
      </c>
      <c r="J32" s="53">
        <v>0</v>
      </c>
      <c r="K32" s="53">
        <f t="shared" si="0"/>
        <v>1.0759798973443999</v>
      </c>
      <c r="L32" s="52">
        <v>4.2903873064199988E-2</v>
      </c>
    </row>
    <row r="33" spans="2:12">
      <c r="B33" s="50">
        <v>29</v>
      </c>
      <c r="C33" s="54" t="s">
        <v>66</v>
      </c>
      <c r="D33" s="52">
        <v>6.4010770868029034</v>
      </c>
      <c r="E33" s="52">
        <v>2.3573629687031996</v>
      </c>
      <c r="F33" s="52">
        <v>31.102708365343524</v>
      </c>
      <c r="G33" s="52">
        <v>3.3883560514311042</v>
      </c>
      <c r="H33" s="52">
        <v>0</v>
      </c>
      <c r="I33" s="52">
        <v>0.20080000000000001</v>
      </c>
      <c r="J33" s="53">
        <v>0</v>
      </c>
      <c r="K33" s="53">
        <f t="shared" si="0"/>
        <v>43.450304472280735</v>
      </c>
      <c r="L33" s="52">
        <v>0.52917775679709966</v>
      </c>
    </row>
    <row r="34" spans="2:12">
      <c r="B34" s="50">
        <v>30</v>
      </c>
      <c r="C34" s="54" t="s">
        <v>67</v>
      </c>
      <c r="D34" s="52">
        <v>12.388614409958304</v>
      </c>
      <c r="E34" s="52">
        <v>1.1743282778012996</v>
      </c>
      <c r="F34" s="52">
        <v>60.188366483947682</v>
      </c>
      <c r="G34" s="52">
        <v>6.6800466628220159</v>
      </c>
      <c r="H34" s="52">
        <v>0</v>
      </c>
      <c r="I34" s="52">
        <v>1.1041000000000001</v>
      </c>
      <c r="J34" s="53">
        <v>0</v>
      </c>
      <c r="K34" s="53">
        <f t="shared" si="0"/>
        <v>81.535455834529316</v>
      </c>
      <c r="L34" s="52">
        <v>1.0062684618899003</v>
      </c>
    </row>
    <row r="35" spans="2:12">
      <c r="B35" s="50">
        <v>31</v>
      </c>
      <c r="C35" s="51" t="s">
        <v>68</v>
      </c>
      <c r="D35" s="52">
        <v>0.35339270958059998</v>
      </c>
      <c r="E35" s="52">
        <v>0.33154599806450002</v>
      </c>
      <c r="F35" s="52">
        <v>1.0298244266386998</v>
      </c>
      <c r="G35" s="52">
        <v>0.19886769461189999</v>
      </c>
      <c r="H35" s="52">
        <v>0</v>
      </c>
      <c r="I35" s="52" t="s">
        <v>131</v>
      </c>
      <c r="J35" s="53">
        <v>0</v>
      </c>
      <c r="K35" s="53">
        <f t="shared" si="0"/>
        <v>1.9136308288956996</v>
      </c>
      <c r="L35" s="52">
        <v>6.4715640192899992E-2</v>
      </c>
    </row>
    <row r="36" spans="2:12">
      <c r="B36" s="50">
        <v>32</v>
      </c>
      <c r="C36" s="54" t="s">
        <v>69</v>
      </c>
      <c r="D36" s="52">
        <v>40.318573810698908</v>
      </c>
      <c r="E36" s="52">
        <v>15.522683773149591</v>
      </c>
      <c r="F36" s="52">
        <v>88.011558193126149</v>
      </c>
      <c r="G36" s="52">
        <v>12.782548037700019</v>
      </c>
      <c r="H36" s="52">
        <v>0</v>
      </c>
      <c r="I36" s="52">
        <v>1.9260000000000002</v>
      </c>
      <c r="J36" s="53">
        <v>0</v>
      </c>
      <c r="K36" s="53">
        <f t="shared" si="0"/>
        <v>158.56136381467465</v>
      </c>
      <c r="L36" s="52">
        <v>1.9609907908796897</v>
      </c>
    </row>
    <row r="37" spans="2:12">
      <c r="B37" s="50">
        <v>33</v>
      </c>
      <c r="C37" s="54" t="s">
        <v>114</v>
      </c>
      <c r="D37" s="52">
        <v>68.518870103328652</v>
      </c>
      <c r="E37" s="52">
        <v>9.1016017261104913</v>
      </c>
      <c r="F37" s="52">
        <v>100.63555223920123</v>
      </c>
      <c r="G37" s="52">
        <v>9.8111707628471603</v>
      </c>
      <c r="H37" s="52">
        <v>0</v>
      </c>
      <c r="I37" s="52">
        <v>0.7298</v>
      </c>
      <c r="J37" s="53">
        <v>0</v>
      </c>
      <c r="K37" s="53">
        <f t="shared" si="0"/>
        <v>188.79699483148755</v>
      </c>
      <c r="L37" s="52">
        <v>1.579847458424896</v>
      </c>
    </row>
    <row r="38" spans="2:12">
      <c r="B38" s="50">
        <v>34</v>
      </c>
      <c r="C38" s="54" t="s">
        <v>70</v>
      </c>
      <c r="D38" s="52">
        <v>0.35352716038620002</v>
      </c>
      <c r="E38" s="52">
        <v>1.2220085387E-2</v>
      </c>
      <c r="F38" s="52">
        <v>4.4938532486185014</v>
      </c>
      <c r="G38" s="52">
        <v>1.6759149801242996</v>
      </c>
      <c r="H38" s="52">
        <v>0</v>
      </c>
      <c r="I38" s="52">
        <v>4.6600000000000003E-2</v>
      </c>
      <c r="J38" s="53">
        <v>0</v>
      </c>
      <c r="K38" s="53">
        <f t="shared" si="0"/>
        <v>6.5821154745160007</v>
      </c>
      <c r="L38" s="52">
        <v>6.6348323225E-3</v>
      </c>
    </row>
    <row r="39" spans="2:12">
      <c r="B39" s="50">
        <v>35</v>
      </c>
      <c r="C39" s="54" t="s">
        <v>71</v>
      </c>
      <c r="D39" s="52">
        <v>21.450149413399195</v>
      </c>
      <c r="E39" s="52">
        <v>31.937094451553904</v>
      </c>
      <c r="F39" s="52">
        <v>198.32217097259561</v>
      </c>
      <c r="G39" s="52">
        <v>25.664983255221035</v>
      </c>
      <c r="H39" s="52">
        <v>0</v>
      </c>
      <c r="I39" s="52">
        <v>1.359</v>
      </c>
      <c r="J39" s="53">
        <v>0</v>
      </c>
      <c r="K39" s="53">
        <f t="shared" si="0"/>
        <v>278.73339809276973</v>
      </c>
      <c r="L39" s="52">
        <v>1.674849668417298</v>
      </c>
    </row>
    <row r="40" spans="2:12">
      <c r="B40" s="50">
        <v>36</v>
      </c>
      <c r="C40" s="54" t="s">
        <v>72</v>
      </c>
      <c r="D40" s="52">
        <v>23.766074008224706</v>
      </c>
      <c r="E40" s="52">
        <v>2.6645361535145002</v>
      </c>
      <c r="F40" s="52">
        <v>14.582904583026934</v>
      </c>
      <c r="G40" s="52">
        <v>1.0722387422835997</v>
      </c>
      <c r="H40" s="52">
        <v>0</v>
      </c>
      <c r="I40" s="52" t="s">
        <v>131</v>
      </c>
      <c r="J40" s="53">
        <v>0</v>
      </c>
      <c r="K40" s="53">
        <f t="shared" si="0"/>
        <v>42.085753487049743</v>
      </c>
      <c r="L40" s="52">
        <v>0.31800299554220063</v>
      </c>
    </row>
    <row r="41" spans="2:12">
      <c r="B41" s="50">
        <v>37</v>
      </c>
      <c r="C41" s="54" t="s">
        <v>73</v>
      </c>
      <c r="D41" s="52">
        <v>34.095048479378413</v>
      </c>
      <c r="E41" s="52">
        <v>13.445335193464196</v>
      </c>
      <c r="F41" s="52">
        <v>128.1933624845052</v>
      </c>
      <c r="G41" s="52">
        <v>19.250982220944138</v>
      </c>
      <c r="H41" s="52">
        <v>0</v>
      </c>
      <c r="I41" s="52">
        <v>4.1042000000000005</v>
      </c>
      <c r="J41" s="53">
        <v>0</v>
      </c>
      <c r="K41" s="53">
        <f t="shared" si="0"/>
        <v>199.08892837829194</v>
      </c>
      <c r="L41" s="52">
        <v>2.9569713557364996</v>
      </c>
    </row>
    <row r="42" spans="2:12" s="59" customFormat="1" ht="15">
      <c r="B42" s="49" t="s">
        <v>11</v>
      </c>
      <c r="C42" s="55"/>
      <c r="D42" s="56">
        <f t="shared" ref="D42:L42" si="1">SUM(D5:D41)</f>
        <v>1837.6073941877155</v>
      </c>
      <c r="E42" s="57">
        <f>SUM(E5:E41)</f>
        <v>349.78770558967864</v>
      </c>
      <c r="F42" s="57">
        <f t="shared" si="1"/>
        <v>2434.1015260992017</v>
      </c>
      <c r="G42" s="57">
        <f>SUM(G5:G41)</f>
        <v>275.89970665352308</v>
      </c>
      <c r="H42" s="58">
        <f t="shared" si="1"/>
        <v>0</v>
      </c>
      <c r="I42" s="58">
        <f t="shared" si="1"/>
        <v>65.869633273064949</v>
      </c>
      <c r="J42" s="58">
        <f t="shared" si="1"/>
        <v>0</v>
      </c>
      <c r="K42" s="58">
        <f t="shared" si="1"/>
        <v>4963.2659658031844</v>
      </c>
      <c r="L42" s="58">
        <f t="shared" si="1"/>
        <v>32.008408446173156</v>
      </c>
    </row>
    <row r="43" spans="2:12">
      <c r="B43" s="48" t="s">
        <v>89</v>
      </c>
    </row>
    <row r="44" spans="2:12">
      <c r="K44" s="60"/>
      <c r="L44" s="60"/>
    </row>
    <row r="45" spans="2:12" s="60" customFormat="1"/>
    <row r="46" spans="2:12" s="60" customFormat="1"/>
    <row r="47" spans="2:12" s="60" customFormat="1"/>
    <row r="48" spans="2:12">
      <c r="I48" s="60"/>
    </row>
    <row r="49" spans="9:9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2020-01-08T09:44:29Z</dcterms:modified>
</cp:coreProperties>
</file>